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70" windowWidth="19140" windowHeight="72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324" i="1" l="1"/>
  <c r="F324" i="1"/>
  <c r="G323" i="1"/>
  <c r="F323" i="1"/>
  <c r="G322" i="1"/>
  <c r="F322" i="1"/>
  <c r="G298" i="1"/>
  <c r="G297" i="1"/>
  <c r="F298" i="1"/>
  <c r="F297" i="1"/>
  <c r="G354" i="1" l="1"/>
  <c r="F354" i="1"/>
  <c r="G349" i="1"/>
  <c r="F349" i="1"/>
  <c r="G348" i="1"/>
  <c r="F348" i="1"/>
  <c r="G345" i="1"/>
  <c r="F345" i="1"/>
  <c r="G320" i="1"/>
  <c r="F320" i="1"/>
  <c r="G319" i="1"/>
  <c r="F319" i="1"/>
  <c r="G317" i="1"/>
  <c r="F317" i="1"/>
  <c r="G316" i="1"/>
  <c r="F316" i="1"/>
  <c r="G315" i="1"/>
  <c r="F315" i="1"/>
  <c r="G313" i="1"/>
  <c r="F313" i="1"/>
  <c r="G311" i="1"/>
  <c r="F311" i="1"/>
  <c r="G310" i="1"/>
  <c r="F310" i="1"/>
  <c r="G309" i="1"/>
  <c r="F309" i="1"/>
  <c r="G306" i="1"/>
  <c r="G350" i="1" s="1"/>
  <c r="J345" i="1" s="1"/>
  <c r="F306" i="1"/>
  <c r="F350" i="1" s="1"/>
  <c r="G305" i="1"/>
  <c r="F305" i="1"/>
  <c r="G304" i="1"/>
  <c r="F304" i="1"/>
  <c r="G303" i="1"/>
  <c r="F303" i="1"/>
  <c r="G301" i="1"/>
  <c r="F301" i="1"/>
  <c r="G300" i="1"/>
  <c r="F300" i="1"/>
  <c r="G299" i="1"/>
  <c r="G331" i="1" s="1"/>
  <c r="F299" i="1"/>
  <c r="F331" i="1" s="1"/>
  <c r="G296" i="1"/>
  <c r="F296" i="1"/>
  <c r="G293" i="1"/>
  <c r="F293" i="1"/>
  <c r="G335" i="1"/>
  <c r="F335" i="1"/>
  <c r="G291" i="1"/>
  <c r="F291" i="1"/>
  <c r="G290" i="1"/>
  <c r="F290" i="1"/>
  <c r="G289" i="1"/>
  <c r="F289" i="1"/>
  <c r="G287" i="1"/>
  <c r="F287" i="1"/>
  <c r="G285" i="1"/>
  <c r="F285" i="1"/>
  <c r="G284" i="1"/>
  <c r="G353" i="1" s="1"/>
  <c r="F284" i="1"/>
  <c r="F353" i="1" s="1"/>
  <c r="G282" i="1"/>
  <c r="F282" i="1"/>
  <c r="G281" i="1"/>
  <c r="G352" i="1" s="1"/>
  <c r="F281" i="1"/>
  <c r="F352" i="1" s="1"/>
  <c r="G279" i="1"/>
  <c r="F279" i="1"/>
  <c r="G277" i="1"/>
  <c r="F277" i="1"/>
  <c r="G274" i="1"/>
  <c r="F274" i="1"/>
  <c r="G272" i="1"/>
  <c r="F272" i="1"/>
  <c r="G270" i="1"/>
  <c r="F270" i="1"/>
  <c r="G269" i="1"/>
  <c r="G351" i="1" s="1"/>
  <c r="F269" i="1"/>
  <c r="F351" i="1" s="1"/>
  <c r="G268" i="1"/>
  <c r="F268" i="1"/>
  <c r="G267" i="1"/>
  <c r="F267" i="1"/>
  <c r="G265" i="1"/>
  <c r="G263" i="1"/>
  <c r="F263" i="1"/>
  <c r="F262" i="1" s="1"/>
  <c r="F261" i="1" s="1"/>
  <c r="G259" i="1"/>
  <c r="F259" i="1"/>
  <c r="G256" i="1"/>
  <c r="F256" i="1"/>
  <c r="G253" i="1"/>
  <c r="F253" i="1"/>
  <c r="G250" i="1"/>
  <c r="F250" i="1"/>
  <c r="G245" i="1"/>
  <c r="F245" i="1"/>
  <c r="G239" i="1"/>
  <c r="G346" i="1" s="1"/>
  <c r="F239" i="1"/>
  <c r="G238" i="1"/>
  <c r="F238" i="1"/>
  <c r="G236" i="1"/>
  <c r="F236" i="1"/>
  <c r="G235" i="1"/>
  <c r="G343" i="1" s="1"/>
  <c r="F235" i="1"/>
  <c r="F343" i="1" s="1"/>
  <c r="G233" i="1"/>
  <c r="F233" i="1"/>
  <c r="G231" i="1"/>
  <c r="F231" i="1"/>
  <c r="G229" i="1"/>
  <c r="F229" i="1"/>
  <c r="G227" i="1"/>
  <c r="F227" i="1"/>
  <c r="G225" i="1"/>
  <c r="F225" i="1"/>
  <c r="G223" i="1"/>
  <c r="F223" i="1"/>
  <c r="G221" i="1"/>
  <c r="F221" i="1"/>
  <c r="G219" i="1"/>
  <c r="F219" i="1"/>
  <c r="G215" i="1"/>
  <c r="F215" i="1"/>
  <c r="G212" i="1"/>
  <c r="F212" i="1"/>
  <c r="G209" i="1"/>
  <c r="F209" i="1"/>
  <c r="G207" i="1"/>
  <c r="F207" i="1"/>
  <c r="G204" i="1"/>
  <c r="F204" i="1"/>
  <c r="G203" i="1"/>
  <c r="G344" i="1" s="1"/>
  <c r="F203" i="1"/>
  <c r="F344" i="1" s="1"/>
  <c r="G202" i="1"/>
  <c r="F202" i="1"/>
  <c r="G201" i="1"/>
  <c r="F201" i="1"/>
  <c r="G198" i="1"/>
  <c r="F198" i="1"/>
  <c r="G197" i="1"/>
  <c r="G347" i="1" s="1"/>
  <c r="F197" i="1"/>
  <c r="F347" i="1" s="1"/>
  <c r="G195" i="1"/>
  <c r="F195" i="1"/>
  <c r="G193" i="1"/>
  <c r="F193" i="1"/>
  <c r="G192" i="1"/>
  <c r="G329" i="1" s="1"/>
  <c r="F192" i="1"/>
  <c r="F329" i="1" s="1"/>
  <c r="G191" i="1"/>
  <c r="F191" i="1"/>
  <c r="G190" i="1"/>
  <c r="F190" i="1"/>
  <c r="G188" i="1"/>
  <c r="F188" i="1"/>
  <c r="G187" i="1"/>
  <c r="G330" i="1" s="1"/>
  <c r="F187" i="1"/>
  <c r="F330" i="1" s="1"/>
  <c r="G185" i="1"/>
  <c r="F185" i="1"/>
  <c r="G184" i="1"/>
  <c r="F184" i="1"/>
  <c r="G183" i="1"/>
  <c r="F183" i="1"/>
  <c r="G182" i="1"/>
  <c r="F182" i="1"/>
  <c r="G180" i="1"/>
  <c r="F180" i="1"/>
  <c r="G178" i="1"/>
  <c r="F178" i="1"/>
  <c r="G176" i="1"/>
  <c r="F176" i="1"/>
  <c r="G174" i="1"/>
  <c r="F174" i="1"/>
  <c r="G173" i="1"/>
  <c r="F173" i="1"/>
  <c r="G172" i="1"/>
  <c r="G332" i="1" s="1"/>
  <c r="F172" i="1"/>
  <c r="F332" i="1" s="1"/>
  <c r="G170" i="1"/>
  <c r="F170" i="1"/>
  <c r="G169" i="1"/>
  <c r="G333" i="1" s="1"/>
  <c r="F169" i="1"/>
  <c r="G167" i="1"/>
  <c r="F167" i="1"/>
  <c r="G166" i="1"/>
  <c r="F166" i="1"/>
  <c r="G164" i="1"/>
  <c r="F164" i="1"/>
  <c r="G163" i="1"/>
  <c r="F163" i="1"/>
  <c r="G161" i="1"/>
  <c r="F161" i="1"/>
  <c r="G160" i="1"/>
  <c r="F160" i="1"/>
  <c r="G159" i="1"/>
  <c r="F159" i="1"/>
  <c r="G157" i="1"/>
  <c r="F157" i="1"/>
  <c r="G154" i="1"/>
  <c r="F154" i="1"/>
  <c r="G152" i="1"/>
  <c r="F152" i="1"/>
  <c r="G150" i="1"/>
  <c r="F150" i="1"/>
  <c r="G148" i="1"/>
  <c r="G336" i="1" s="1"/>
  <c r="F148" i="1"/>
  <c r="F336" i="1" s="1"/>
  <c r="G147" i="1"/>
  <c r="F147" i="1"/>
  <c r="G146" i="1"/>
  <c r="F146" i="1"/>
  <c r="G145" i="1"/>
  <c r="F145" i="1"/>
  <c r="G142" i="1"/>
  <c r="F142" i="1"/>
  <c r="G141" i="1"/>
  <c r="F141" i="1"/>
  <c r="G140" i="1"/>
  <c r="F140" i="1"/>
  <c r="G137" i="1"/>
  <c r="F137" i="1"/>
  <c r="G133" i="1"/>
  <c r="G337" i="1" s="1"/>
  <c r="F133" i="1"/>
  <c r="F337" i="1" s="1"/>
  <c r="G132" i="1"/>
  <c r="F132" i="1"/>
  <c r="G131" i="1"/>
  <c r="F131" i="1"/>
  <c r="G129" i="1"/>
  <c r="F129" i="1"/>
  <c r="G127" i="1"/>
  <c r="G128" i="1" s="1"/>
  <c r="F127" i="1"/>
  <c r="F128" i="1" s="1"/>
  <c r="G125" i="1"/>
  <c r="F125" i="1"/>
  <c r="G124" i="1"/>
  <c r="F124" i="1"/>
  <c r="G123" i="1"/>
  <c r="F123" i="1"/>
  <c r="G120" i="1"/>
  <c r="F120" i="1"/>
  <c r="G117" i="1"/>
  <c r="F117" i="1"/>
  <c r="G114" i="1"/>
  <c r="F114" i="1"/>
  <c r="G113" i="1"/>
  <c r="G342" i="1" s="1"/>
  <c r="F113" i="1"/>
  <c r="F342" i="1" s="1"/>
  <c r="G112" i="1"/>
  <c r="F112" i="1"/>
  <c r="G109" i="1"/>
  <c r="F109" i="1"/>
  <c r="G106" i="1"/>
  <c r="F106" i="1"/>
  <c r="G103" i="1"/>
  <c r="F103" i="1"/>
  <c r="G99" i="1"/>
  <c r="G341" i="1" s="1"/>
  <c r="F99" i="1"/>
  <c r="F341" i="1" s="1"/>
  <c r="G98" i="1"/>
  <c r="F98" i="1"/>
  <c r="G96" i="1"/>
  <c r="F96" i="1"/>
  <c r="G94" i="1"/>
  <c r="F94" i="1"/>
  <c r="G92" i="1"/>
  <c r="F92" i="1"/>
  <c r="G91" i="1"/>
  <c r="G340" i="1" s="1"/>
  <c r="F91" i="1"/>
  <c r="F340" i="1" s="1"/>
  <c r="G88" i="1"/>
  <c r="F88" i="1"/>
  <c r="G85" i="1"/>
  <c r="F85" i="1"/>
  <c r="G82" i="1"/>
  <c r="F82" i="1"/>
  <c r="G78" i="1"/>
  <c r="F78" i="1"/>
  <c r="G74" i="1"/>
  <c r="F74" i="1"/>
  <c r="G70" i="1"/>
  <c r="F70" i="1"/>
  <c r="G63" i="1"/>
  <c r="F63" i="1"/>
  <c r="G60" i="1"/>
  <c r="F60" i="1"/>
  <c r="G58" i="1"/>
  <c r="F58" i="1"/>
  <c r="G51" i="1"/>
  <c r="F51" i="1"/>
  <c r="G49" i="1"/>
  <c r="F49" i="1"/>
  <c r="F48" i="1"/>
  <c r="F339" i="1" s="1"/>
  <c r="G44" i="1"/>
  <c r="F44" i="1"/>
  <c r="G42" i="1"/>
  <c r="F42" i="1"/>
  <c r="G39" i="1"/>
  <c r="F39" i="1"/>
  <c r="G36" i="1"/>
  <c r="F36" i="1"/>
  <c r="G33" i="1"/>
  <c r="F33" i="1"/>
  <c r="G28" i="1"/>
  <c r="F28" i="1"/>
  <c r="G21" i="1"/>
  <c r="F21" i="1"/>
  <c r="G19" i="1"/>
  <c r="F19" i="1"/>
  <c r="F16" i="1" s="1"/>
  <c r="F338" i="1" s="1"/>
  <c r="G17" i="1"/>
  <c r="F17" i="1"/>
  <c r="F333" i="1" l="1"/>
  <c r="F346" i="1"/>
  <c r="G262" i="1"/>
  <c r="G261" i="1" s="1"/>
  <c r="G200" i="1" s="1"/>
  <c r="F15" i="1"/>
  <c r="G16" i="1"/>
  <c r="G338" i="1" s="1"/>
  <c r="G48" i="1"/>
  <c r="G47" i="1" s="1"/>
  <c r="F200" i="1"/>
  <c r="F334" i="1"/>
  <c r="F47" i="1"/>
  <c r="G334" i="1"/>
  <c r="K329" i="1" s="1"/>
  <c r="K346" i="1"/>
  <c r="J348" i="1"/>
  <c r="G15" i="1" l="1"/>
  <c r="F355" i="1"/>
  <c r="G14" i="1"/>
  <c r="G13" i="1" s="1"/>
  <c r="G326" i="1" s="1"/>
  <c r="G327" i="1" s="1"/>
  <c r="G339" i="1"/>
  <c r="K355" i="1" s="1"/>
  <c r="F14" i="1"/>
  <c r="F13" i="1" s="1"/>
  <c r="F327" i="1" l="1"/>
  <c r="F326" i="1"/>
  <c r="G355" i="1"/>
</calcChain>
</file>

<file path=xl/sharedStrings.xml><?xml version="1.0" encoding="utf-8"?>
<sst xmlns="http://schemas.openxmlformats.org/spreadsheetml/2006/main" count="1212" uniqueCount="386">
  <si>
    <t>Приложение № 11</t>
  </si>
  <si>
    <t xml:space="preserve">к решению Совета муниципального   </t>
  </si>
  <si>
    <t>образования "Суоярвский район" "О бюджете муниципального образования"Суоярвский район" на 2020 год и плановый период 2021 и 2022 года"</t>
  </si>
  <si>
    <r>
  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расходов бюджета муниципального образования "Суоярвский район" на 2021 и 2022 год</t>
    </r>
  </si>
  <si>
    <t>Наименование</t>
  </si>
  <si>
    <t>Целевая статья</t>
  </si>
  <si>
    <t>Раздел</t>
  </si>
  <si>
    <t>Подраздел</t>
  </si>
  <si>
    <t>Вид расходов</t>
  </si>
  <si>
    <t>Сумма на 2021 год, руб.</t>
  </si>
  <si>
    <t>Сумма на 2022 год, руб.</t>
  </si>
  <si>
    <t>Муниципальная программа "Развитие образования в Суоярвском районе"</t>
  </si>
  <si>
    <t>01 0 00 00000</t>
  </si>
  <si>
    <t xml:space="preserve">Подпрограмма "Организация предоставления общедоступного и бесплатного дошкольного, начального общего, основного общего, среднего  общего, дополнительного образования" </t>
  </si>
  <si>
    <t>01 1 00 00000</t>
  </si>
  <si>
    <t>Основное мероприятие "Реализация образовательной программы дошкольного образования"</t>
  </si>
  <si>
    <t>01 1 01 00000</t>
  </si>
  <si>
    <t>Дошкольное образование</t>
  </si>
  <si>
    <t>07</t>
  </si>
  <si>
    <t>01</t>
  </si>
  <si>
    <t>Оказание платных услуг по ДДОУ</t>
  </si>
  <si>
    <t>01 1 01 21110</t>
  </si>
  <si>
    <t>Иные закупки товаров, работ и услуг для обеспечения государственных (муниципальных) нужд</t>
  </si>
  <si>
    <t>240</t>
  </si>
  <si>
    <t>Льготное питание по ДДОУ</t>
  </si>
  <si>
    <t>01 1 01 23400</t>
  </si>
  <si>
    <t>Расходы на содержание и обеспечение деятельности дошкольных учреждений</t>
  </si>
  <si>
    <t>01 1 01 24200</t>
  </si>
  <si>
    <t>Расходы на выплаты персоналу казенных учреждений</t>
  </si>
  <si>
    <t>110</t>
  </si>
  <si>
    <t>Социальные выплаты гражданам, кроме публичных нормативных социальных выплат</t>
  </si>
  <si>
    <t>320</t>
  </si>
  <si>
    <t>Субсидии бюджетным учреждениям</t>
  </si>
  <si>
    <t>610</t>
  </si>
  <si>
    <t>Исполнение судебных актов</t>
  </si>
  <si>
    <t>830</t>
  </si>
  <si>
    <t>Уплата налогов, сборов и иных платежей</t>
  </si>
  <si>
    <t>850</t>
  </si>
  <si>
    <t>Субвенция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</si>
  <si>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01 1 01 42190</t>
  </si>
  <si>
    <t>Субвенции на осуществление государственных полномочий Республики Карелия по выплате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проживающим и работающим в сельских населенных пунктах, рабочих поселках (поселках городского типа)</t>
  </si>
  <si>
    <t>01 1 01 42040</t>
  </si>
  <si>
    <t>Субвенция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</si>
  <si>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01 1 01 42100</t>
  </si>
  <si>
    <t>Реализация мероприятий госпрограммы Республики Карелия "Эффективное управление региональными и муниципальными финансами</t>
  </si>
  <si>
    <t>01 1 01 43170</t>
  </si>
  <si>
    <t xml:space="preserve">Фонд оплаты труда казенных учреждений </t>
  </si>
  <si>
    <t>111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</si>
  <si>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</si>
  <si>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</si>
  <si>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Субсидия на реализацию мероприятий государственной программы Российской  Федерации "Доступная среда" на 2011-2020 годы</t>
  </si>
  <si>
    <t>01 1 01 L0270</t>
  </si>
  <si>
    <t>Прочая закупка товаров, работ и услуг для обеспечения государственных (муниципальных) нужд</t>
  </si>
  <si>
    <t>244</t>
  </si>
  <si>
    <t>Софинансирование субсидия местным бюджетам на реализацию мероприятий государственной программы Республики Карелия "Эффективное управление региональными и муниципальными финансамир Республики Карелия"(на увеличение ставки по налогу на имущество"</t>
  </si>
  <si>
    <t>01 1 01 S3170</t>
  </si>
  <si>
    <t>Основное мероприятие «Реализация образовательных программ начального общего, основного общего, среднего общего, дополнительного  образования»</t>
  </si>
  <si>
    <t>01 1 02 00000</t>
  </si>
  <si>
    <t>Общее образование</t>
  </si>
  <si>
    <t>02</t>
  </si>
  <si>
    <t>Оказание платных услуг по школам</t>
  </si>
  <si>
    <t>01 1 02 21120</t>
  </si>
  <si>
    <t>Расходы на содержание и обеспечение деятельности школ</t>
  </si>
  <si>
    <t>01 1 02 24210</t>
  </si>
  <si>
    <t>01 1 02 24211</t>
  </si>
  <si>
    <t>Субсидия бюджетам муниципальных районов и городских округов на создание в общеобразовательных организациях, расположенных в сельской местности, условий для занятий физ.культурой и спортом за счет ФБ</t>
  </si>
  <si>
    <t>01 1 Е2 50970</t>
  </si>
  <si>
    <t>01 1 02 42040</t>
  </si>
  <si>
    <t>Субвенция на 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</si>
  <si>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01 1 02 42190</t>
  </si>
  <si>
    <t>Уплата иных платежей</t>
  </si>
  <si>
    <t>853</t>
  </si>
  <si>
    <t>01 1 02 42100</t>
  </si>
  <si>
    <t>Софинансирование за счет собственных средств субсидии на питание учащихся из малообеспеченных семей в рамках РП «Адресная социальная помощь»</t>
  </si>
  <si>
    <t>01 1 02 S3210</t>
  </si>
  <si>
    <t>01 1 02 43170</t>
  </si>
  <si>
    <t>Субсидии бюджетным учреждениям на иные цели</t>
  </si>
  <si>
    <t>612</t>
  </si>
  <si>
    <t>Софинансирование за счёт средств местного бюджета реализации мероприятий госпрограммы Республики Карелия "Эффективное управление региональными и муниципальными финансами</t>
  </si>
  <si>
    <t>01 1 02 S3170</t>
  </si>
  <si>
    <t>Субсидии на реализацию мероприятий государственной программы РК " Развитие образования"</t>
  </si>
  <si>
    <t>01 1 02 43200</t>
  </si>
  <si>
    <t>Софинансирование за счёт средств местного бюджета cубсидии на реализацию мероприятий государственной программы РК " Развитие образования"</t>
  </si>
  <si>
    <t>01 1 02 S3200</t>
  </si>
  <si>
    <t>Дополнительное образование детей</t>
  </si>
  <si>
    <t>03</t>
  </si>
  <si>
    <t>Расходы на содержание и обеспечение деятельности учреждений дополнительного образования</t>
  </si>
  <si>
    <t>01 1 02 24230</t>
  </si>
  <si>
    <t>Софинансирование субсидии на реализацию мероприятий государственной программы РК " Развитие образования"</t>
  </si>
  <si>
    <t>Другие вопросы в области образования</t>
  </si>
  <si>
    <t>09</t>
  </si>
  <si>
    <t>Расходы на обеспечение деятельности учреждений, обеспечивающих предоставление услуг в сфере образования</t>
  </si>
  <si>
    <t>01 1 02 24350</t>
  </si>
  <si>
    <t>Субсидия местным бюджетам на реализацию мероприятий государственной программы Республики Карелия "Эффективное управление региональными и муниципальными финансами Республики Карелия"</t>
  </si>
  <si>
    <t>Софинансирование субсидии местным бюджетам на реализацию мероприятий государственной программы Республики Карелия "Эффективное управление региональными и муниципальными финансами Республики Карелия"</t>
  </si>
  <si>
    <t>Районные мероприятия в рамках подпрограммы "Организация предоставления общедоступного и бесплатного дошкольного, начального общего, основного общего, среднего  общего, дополнительного образования"</t>
  </si>
  <si>
    <t>01 1 02 77950</t>
  </si>
  <si>
    <t>Подпрограмма "Организация отдыха и оздоровление детей" Софинансирование за счет собственных средств субсидии на организацию отдыха детей в каникулярное время"</t>
  </si>
  <si>
    <t>01 2 00 00000</t>
  </si>
  <si>
    <t>Основное мероприятие «Организация оздоровительных и профильных лагерей,смен, трудоустройство детей в каникулярное время"</t>
  </si>
  <si>
    <t>01 2 01 00000</t>
  </si>
  <si>
    <t>Трудоустройство детей в каникулярное время</t>
  </si>
  <si>
    <t>01 2 01 77950</t>
  </si>
  <si>
    <t>Субсидии на организацию отдыха детей в каникулярное время</t>
  </si>
  <si>
    <t>01 2 01 43210</t>
  </si>
  <si>
    <t>Организация отдыха и оздоровление детей в каникулярное время</t>
  </si>
  <si>
    <t>01 2 01 S3210</t>
  </si>
  <si>
    <t>Подпрограмма " Комплексная безопасность муниципальных образовательных организаций"</t>
  </si>
  <si>
    <t>01 3 00 00000</t>
  </si>
  <si>
    <t>Основное мероприятие - реализация мероприятий по обеспечению безопасных условий в образовательных учреждениях</t>
  </si>
  <si>
    <t>01 3 01 00000</t>
  </si>
  <si>
    <t>Мероприятия в рамках подпрограммы "Комплексная безопасность муниципальных образовательных организаций"</t>
  </si>
  <si>
    <t>01 3 01 77950</t>
  </si>
  <si>
    <t>Подпрограмма "Энергосбережение и повышение энергетической эффективности"</t>
  </si>
  <si>
    <t>01 4 00 00000</t>
  </si>
  <si>
    <t>Основное мероприятие «Создание эффективной системы энергоснабжения и контроля потребления топливно-энергетических ресурсов"</t>
  </si>
  <si>
    <t>01 4 01 00000</t>
  </si>
  <si>
    <t>Энергосбережение и повышение энергетической эффективности</t>
  </si>
  <si>
    <t>01 4 01 77950</t>
  </si>
  <si>
    <t>Подпрограмма "Социальная политика"</t>
  </si>
  <si>
    <t>01 5 00 00000</t>
  </si>
  <si>
    <t>Основное мероприятие «Совершенствование социальной поддержки семьи и детей»</t>
  </si>
  <si>
    <t>01 5 01 00000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</si>
  <si>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</si>
  <si>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01 5 01 42030</t>
  </si>
  <si>
    <t>10</t>
  </si>
  <si>
    <t>04</t>
  </si>
  <si>
    <t>Публичные нормативные социальные выплаты гражданам</t>
  </si>
  <si>
    <t>310</t>
  </si>
  <si>
    <t xml:space="preserve">10 </t>
  </si>
  <si>
    <t>Субсидии на реализацию мероприятий государственной программы Республики Карелия "Совершенствование социальной защиты граждан" (питание школьников)</t>
  </si>
  <si>
    <t>01 5 01 43210</t>
  </si>
  <si>
    <t>Муниципальная программа "Молодежь Суоярвского района"</t>
  </si>
  <si>
    <t xml:space="preserve"> 02 0 00 00000</t>
  </si>
  <si>
    <t>Основное мероприятие «Реализация основных направлений молодежной политики»</t>
  </si>
  <si>
    <t>02 0 01 00000</t>
  </si>
  <si>
    <t>Молодежная политика и оздоровление детей</t>
  </si>
  <si>
    <t>02 0 01 77950</t>
  </si>
  <si>
    <t>Премии и гранты</t>
  </si>
  <si>
    <t>350</t>
  </si>
  <si>
    <t>Муниципальная программа "Развитие культуры Суоярвского района"</t>
  </si>
  <si>
    <t>03 0 00 00000</t>
  </si>
  <si>
    <t>Подпрограмма "Организация библиотечного обслуживания населения Суоярвского района, проведение кинопоказа для населения, организация выдачи архивных справок для населения"</t>
  </si>
  <si>
    <t>03 1 00 00000</t>
  </si>
  <si>
    <t>Основное мероприятие «Развитие библиотечного дела и кинематографии"</t>
  </si>
  <si>
    <t>03 1 01 00000</t>
  </si>
  <si>
    <t>Расходы на  обеспечение деятельности учреждения</t>
  </si>
  <si>
    <t>03 1 01 24420</t>
  </si>
  <si>
    <t>08</t>
  </si>
  <si>
    <t>Реализация мероприятий госпрограммы Республики Карелия "Развитие культуры" на частичную компенсацию дополнительных расходов на повышение оплаты труда работников муниципальных учреждений культуры</t>
  </si>
  <si>
    <t>03 1 01 43250</t>
  </si>
  <si>
    <t>Резервные средства</t>
  </si>
  <si>
    <t>870</t>
  </si>
  <si>
    <t xml:space="preserve">Расходы на  обеспечение деятельности учреждения в соответствии с заключенными соглашениями межбюджетные трансферты из бюджета городского поселения бюджету муниципального района </t>
  </si>
  <si>
    <t>03 1 01 64420</t>
  </si>
  <si>
    <t>Софинансирование субсидии на реализацию мероприятий гос. программы РК "Развитие культуры" (на частичную компенсацию дополнительных расходов на повышение оплаты труда работников муниципальных учреждений культуры)</t>
  </si>
  <si>
    <t>03 1 01 S3250</t>
  </si>
  <si>
    <t>Подпрограмма "Подписка"</t>
  </si>
  <si>
    <t>03 3 00 00000</t>
  </si>
  <si>
    <t>Основное мероприятие "Обновление библиотечно-информационных ресурсов на основе изучения, учета потребностей и спроса в периодических изданиях"</t>
  </si>
  <si>
    <t>03 3 01 00000</t>
  </si>
  <si>
    <t>реализация мероприятий в рамках Подпрограммы "Подписка"</t>
  </si>
  <si>
    <t>03 3 01 72260</t>
  </si>
  <si>
    <t>03 4 00 00000</t>
  </si>
  <si>
    <t>Основное мероприятие: "Создание условий для энергоэффективности"</t>
  </si>
  <si>
    <t>03 4 01 00000</t>
  </si>
  <si>
    <t>03 4 01 77950</t>
  </si>
  <si>
    <t xml:space="preserve">08 </t>
  </si>
  <si>
    <t>Подпрограмма "Модернизация материально-технической базы"</t>
  </si>
  <si>
    <t>03 5 00 00000</t>
  </si>
  <si>
    <t>Основное мероприятие «Модернизация материально-технической базы учреждения"</t>
  </si>
  <si>
    <t>03 5 01 00000</t>
  </si>
  <si>
    <t>03 5 01 77950</t>
  </si>
  <si>
    <t>Муниципальная программа "Ветеран"</t>
  </si>
  <si>
    <t>04 0 00 00000</t>
  </si>
  <si>
    <t>Основное мероприятие "Организация и проведение мероприятий,клубов по интересам граждан пожилого возраста"</t>
  </si>
  <si>
    <t>04 0 01 00000</t>
  </si>
  <si>
    <t>04 0 01 87950</t>
  </si>
  <si>
    <t>06</t>
  </si>
  <si>
    <t>Муниципальная программа "Развитие физической культуры и спорта в Суоярвском районе"</t>
  </si>
  <si>
    <t>05 0 00 00000</t>
  </si>
  <si>
    <t>Основное мероприятие "Пропаганда  физической культуры и спорта,здорового образа жизни"</t>
  </si>
  <si>
    <t>05 0 01 00000</t>
  </si>
  <si>
    <t>Расходы на обеспечение деятельности учреждения физической культуры</t>
  </si>
  <si>
    <t>05 0 01 24820</t>
  </si>
  <si>
    <t>Реализация прочих мероприятий в рамках Муниципальной программы "Развитие физической культуры и спорта в Суоярвском районе"</t>
  </si>
  <si>
    <t>05 0 01 77950</t>
  </si>
  <si>
    <t>11</t>
  </si>
  <si>
    <t>05</t>
  </si>
  <si>
    <t>Софинансирование строительства ФОК в Суоярви</t>
  </si>
  <si>
    <t>05 0 01 97950</t>
  </si>
  <si>
    <t>Муниципальная программа "Управление муниципальными финансами"</t>
  </si>
  <si>
    <t>06 0 00 00000</t>
  </si>
  <si>
    <t>Основное мероприятие "Обеспечение сбалансированности и устойчивости бюджетной системы"</t>
  </si>
  <si>
    <t>06 0 01 00000</t>
  </si>
  <si>
    <t>Резервные фонды</t>
  </si>
  <si>
    <t>Резервные фонды местных администраций</t>
  </si>
  <si>
    <t>06 0 01 70500</t>
  </si>
  <si>
    <t>12 0 01 70500</t>
  </si>
  <si>
    <t>Подпрограмма "Управление муниципальным долгом МО "Суоярвский район"</t>
  </si>
  <si>
    <t>06 1 00 00000</t>
  </si>
  <si>
    <t>Своевременная уплата процентов по долговым обязательствам</t>
  </si>
  <si>
    <t>06 1 01 70650</t>
  </si>
  <si>
    <t>13</t>
  </si>
  <si>
    <t>Обслуживание муниципального долга</t>
  </si>
  <si>
    <t>730</t>
  </si>
  <si>
    <t>Подпрограмма "Предоставление межбюджетных трансфертов"</t>
  </si>
  <si>
    <t>06 2 00 00000</t>
  </si>
  <si>
    <t>Основное мероприятие "Совершенствование межбюджетных отношений"</t>
  </si>
  <si>
    <t>06 2 01 00000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</si>
  <si>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</si>
  <si>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</si>
  <si>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Выравнивание бюджетной обеспеченности поселений</t>
  </si>
  <si>
    <t>06 2 01 61300</t>
  </si>
  <si>
    <t>Дотации</t>
  </si>
  <si>
    <t>510</t>
  </si>
  <si>
    <t>Расчет и предоставление дотаций бюджетам поселений, входящих в состав соответствующего муниципального района</t>
  </si>
  <si>
    <t>06 2 01 42150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</si>
  <si>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</si>
  <si>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</si>
  <si>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06 2 01 51180</t>
  </si>
  <si>
    <t>Субвенции</t>
  </si>
  <si>
    <t>530</t>
  </si>
  <si>
    <t>Муниципальная программа "Осуществление полномочий местной администрацией"</t>
  </si>
  <si>
    <t>08 0 00 00000</t>
  </si>
  <si>
    <t>Подпрограмма "Функционирование администрации"</t>
  </si>
  <si>
    <t>08 1 00 00000</t>
  </si>
  <si>
    <t>Основное мероприятие "Качественное исполнение как собственных, так и отдельных переданных государственных полномочий"</t>
  </si>
  <si>
    <t>08 1 01 00000</t>
  </si>
  <si>
    <t>Функционирование Правительства Российской Федерации, высших органов исполнительной власти субъектов РФ, местных администраций</t>
  </si>
  <si>
    <t>Осуществление полномочий местной администрацией (исполнительно-распорядительного органа муниципального образования)</t>
  </si>
  <si>
    <t>08 1 01 12020</t>
  </si>
  <si>
    <t>Расходы на выплаты персоналу государственных (муниципальных) органов</t>
  </si>
  <si>
    <t>120</t>
  </si>
  <si>
    <t>Глава местной администрации (исполнительно-распорядительного органа муниципального образования)</t>
  </si>
  <si>
    <t>08 1 01 12080</t>
  </si>
  <si>
    <t>Создание комиссий по делам несовершеннолетних и защите их прав и организация деятельности таких комиссий</t>
  </si>
  <si>
    <t>08 1 01 42020</t>
  </si>
  <si>
    <t>Регулирование цен (тарифов) на отдельные виды продукции, товаров и услуг</t>
  </si>
  <si>
    <t>08 1 01 42120</t>
  </si>
  <si>
    <t>Осуществление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</t>
  </si>
  <si>
    <t>08 1 01 42140</t>
  </si>
  <si>
    <t>08 1 01 43170</t>
  </si>
  <si>
    <t>Средства, передаваемые бюджету муниципального района на формирование и исполнение бюджетов сельских поселений</t>
  </si>
  <si>
    <t>08 1 01 62040</t>
  </si>
  <si>
    <t>Средства, передаваемые бюджету муниципального района на участие в предупреждении и ликвидации последствий чрезвычайных ситуаций в границах сельских поселений</t>
  </si>
  <si>
    <t>08 1 01 62030</t>
  </si>
  <si>
    <t>Средства, передаваемые бюджету муниципального района по осуществлению муниципального контроля за сохранностью автомобильных дорог местного значения в границах населенных пунктов поселения</t>
  </si>
  <si>
    <t>08 1 01 62060</t>
  </si>
  <si>
    <t>Мероприятия по обеспечению безопасности людей на водных объектах, охране их жизни и здоровья в границах Суоярвского городского поселения</t>
  </si>
  <si>
    <t>08 1 01 62180</t>
  </si>
  <si>
    <t xml:space="preserve">08 1 01 62180 </t>
  </si>
  <si>
    <t>Мероприятия по территориальной обороне, гражданской обороне , защите населения и территории в границах Суоярвского городского поселения</t>
  </si>
  <si>
    <t>08 1 01 62190</t>
  </si>
  <si>
    <t>Создание, содержание и организация деятельности аварийно-спасательных служб и (или) аварийно-спасательных формирований в границах Суоярвского городского поселения</t>
  </si>
  <si>
    <t>08 1 01 63020</t>
  </si>
  <si>
    <t>Участие в предупреждении и ликвидации последствий чрезвычайных ситуаций в границах поселения в границах Суоярвского городского поселения</t>
  </si>
  <si>
    <t>08 1 01 62210</t>
  </si>
  <si>
    <t>Судебная система</t>
  </si>
  <si>
    <t>08 1 01 51200</t>
  </si>
  <si>
    <t>Субвенции бюджетаммуниципальных районов и городских округов для финансового обеспечения переданных исполнительно-распорядительным органам муниципальных образований гос.полномочий по составленгию (изменению) списков кандидатов в присяжные заседатели федеральных судов общей юрисдикции в РФ</t>
  </si>
  <si>
    <t>Другие общегосударственные вопросы</t>
  </si>
  <si>
    <t xml:space="preserve"> </t>
  </si>
  <si>
    <t>Реализация государственных функций, связанных с общегосударственным управлением</t>
  </si>
  <si>
    <t>08 1 01 75010</t>
  </si>
  <si>
    <t>Иные выплаты населению</t>
  </si>
  <si>
    <t>360</t>
  </si>
  <si>
    <t>МКУ "Центр информационно-хозяйственного обеспечения "Суоярвского муниципального района"</t>
  </si>
  <si>
    <t>08 1 01 22030</t>
  </si>
  <si>
    <t>МКУ "ЦУМИ И ЗР СУОЯРВСКОГО РАЙОНА"</t>
  </si>
  <si>
    <t>08 1 01 22040</t>
  </si>
  <si>
    <t>Реализация мероприятий госпрограммы Республики Карелия "Эффективное упрвление региональными и муниципальными финансами</t>
  </si>
  <si>
    <t>Иные выплаты персоналу казенных учреждений, за исключением фонда оплаты труда</t>
  </si>
  <si>
    <t>Софинансирование за счет средств местного бюджета реализации мероприятий госпрограммы Республики Карелия "Эффективное упрвление региональными и муниципальными финансами</t>
  </si>
  <si>
    <t>08 1 01 S3170</t>
  </si>
  <si>
    <t>Софинансирование субсидия на поддержку местных инициатив граждан, проживающих в муниципальных образованиях в Республике Карелия  за счёт средств местного бюджета</t>
  </si>
  <si>
    <t>08 1 01 S3140</t>
  </si>
  <si>
    <t>Подпрограмма "Национальная экономика"</t>
  </si>
  <si>
    <t>08 2 00 00000</t>
  </si>
  <si>
    <t>Основное мероприятие "Исполнение полномочий муниципального района в сфере экономики"</t>
  </si>
  <si>
    <t>08 2 01 00000</t>
  </si>
  <si>
    <t>Субвенции на осуществление отдельных государственных полномочий Республики Карелияпо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</si>
  <si>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08 2 01 42180</t>
  </si>
  <si>
    <t>Дорожное хозяйство</t>
  </si>
  <si>
    <t>06 2 01 43180</t>
  </si>
  <si>
    <t>Субсидии</t>
  </si>
  <si>
    <t>520</t>
  </si>
  <si>
    <t>Подпрограмма "Жилищно-коммунальное хозяйство"</t>
  </si>
  <si>
    <t>08 3 00 00000</t>
  </si>
  <si>
    <t>Основное мероприятие "Комплексное решение проблем ЖКХ"</t>
  </si>
  <si>
    <t>08 3 01 00000</t>
  </si>
  <si>
    <t>Жилищное хозяйство</t>
  </si>
  <si>
    <t>Субсидии на обеспечение мероприятий по переселению граждан из аварийного жилищного фонда (фонд реформирования ЖКХ)</t>
  </si>
  <si>
    <t>08 3 01 09502</t>
  </si>
  <si>
    <t>Субсидии на обеспечение мероприятий по переселению граждан из аварийного жилищного фонда (средства РК)</t>
  </si>
  <si>
    <t>08 3 01 09602</t>
  </si>
  <si>
    <t>Мероприятия в сфере жилищного хозяйства</t>
  </si>
  <si>
    <t>08 3 01 73500</t>
  </si>
  <si>
    <t>Бюджетные инвестиции на приобретение
объектов недвижимого имущества в государственную
(муниципальную) собственность</t>
  </si>
  <si>
    <t>412</t>
  </si>
  <si>
    <t>Мероприятия по капитальному ремонту жилых домов</t>
  </si>
  <si>
    <t>08 3 01 73600</t>
  </si>
  <si>
    <t>Софинансирование субсидии на обеспечение мероприятий по переселению граждан из аварийного жилищного фонда для заключения договоров на межевание земель</t>
  </si>
  <si>
    <t>08 3 01 S9602</t>
  </si>
  <si>
    <t>Коммунальное хозяйство</t>
  </si>
  <si>
    <t>Субсидия бюджетам муниципальных образований на реализацию мероприятий гос. программы РК "Обеспечение доступным и комфортным жильем и жилищнр-коммунальными услугами" (в целях реализации мероприятий по сносу аварийных многоквартирныз домов) на 2019 год</t>
  </si>
  <si>
    <t>08 3 01 43220</t>
  </si>
  <si>
    <t>Благоустройство</t>
  </si>
  <si>
    <t>Обслуживание, содержание  и ремонт  мест захоронения</t>
  </si>
  <si>
    <t>08 3 01 76040</t>
  </si>
  <si>
    <t xml:space="preserve">Прочие мероприятия по благоустройству </t>
  </si>
  <si>
    <t>08 3 01 76050</t>
  </si>
  <si>
    <t>08 4 00 00000</t>
  </si>
  <si>
    <t>Основное мероприятие "Исполнение полномочий муниципального района в сфере социальной поддержки отдельных категорий граждан"</t>
  </si>
  <si>
    <t>08 4 01 00000</t>
  </si>
  <si>
    <t>Доплаты к пенсиям муниципальных служащих</t>
  </si>
  <si>
    <t>08 4 01 84910</t>
  </si>
  <si>
    <t>Организация и осуществление деятельности по опеке и попечительству</t>
  </si>
  <si>
    <t>08 4 01 42090</t>
  </si>
  <si>
    <t>Субсидии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средства РК</t>
  </si>
  <si>
    <t>08 4 01 R0820</t>
  </si>
  <si>
    <t>Бюджетные инвестиции</t>
  </si>
  <si>
    <t>410</t>
  </si>
  <si>
    <t>Подпрограмма "Средства массовой информации"</t>
  </si>
  <si>
    <t>08 5 00 00000</t>
  </si>
  <si>
    <t>Основное мероприятие "Организация функционирования редакции газеты "Суоярвский вестник"</t>
  </si>
  <si>
    <t>08 5 01 00000</t>
  </si>
  <si>
    <t>Поддержка периодических изданий,  учрежденных органами  законодательной и исполнительной власти</t>
  </si>
  <si>
    <t>08 5 01 74570</t>
  </si>
  <si>
    <t>12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</si>
  <si>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</si>
  <si>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</si>
  <si>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развития и поддержки малого и среднего предпринимательства в Суоярвском районе</t>
  </si>
  <si>
    <t>09 0 00 00000</t>
  </si>
  <si>
    <t>Основное мероприятие "Оказание консультативной,информационной,имущественной и финансовой поддержки малого и среднего предпринимательства на муниципальном уровне"</t>
  </si>
  <si>
    <t>09 0 01 00000</t>
  </si>
  <si>
    <t>09 2 02 00000</t>
  </si>
  <si>
    <t>Муниципальная программа развития и поддержки малого и среднего предпринимательства в Суоярвском районе (Субсидии на возмещение недополученных доходов и (или) возмещение фактических понесенных затрат в связи с производством (реализацией) товаров,выполнением работ,оказанием услуг</t>
  </si>
  <si>
    <t>09 2 02 S3240</t>
  </si>
  <si>
    <t>Муниципальная программа "Адресная социальная помощь"</t>
  </si>
  <si>
    <t>10 0 00 00000</t>
  </si>
  <si>
    <t>Основное мероприятие "Оказание материальной поддержки гражданам, оказавшимся в трудной жизненной ситуации"</t>
  </si>
  <si>
    <t>10 0 01 00000</t>
  </si>
  <si>
    <t>Мероприятия муниципальной программы «Адресная социальная помощь»</t>
  </si>
  <si>
    <t>10 0 01 87950</t>
  </si>
  <si>
    <t>Муниципальная программа "Обеспечение безопасности жизнедеятельности населения МО "Суоярвский район"</t>
  </si>
  <si>
    <t>10 0 00 72180</t>
  </si>
  <si>
    <t>Муниципальная программа "Профилактика правонарушений и преступлений в Суоярвском муниципальном районе"</t>
  </si>
  <si>
    <t>11 0 00 00000</t>
  </si>
  <si>
    <t>Основное мероприятие "Профилактика жестокого обращения,алкоголизма,наркомании,экстремизма и терроризма"</t>
  </si>
  <si>
    <t>11 0 01 00000</t>
  </si>
  <si>
    <t>Мероприятия по муниципальной программе "Профилактика правонарушений и преступлений в Суоярвском муниципальном районе"</t>
  </si>
  <si>
    <t>11 0 01 77950</t>
  </si>
  <si>
    <t>Муниципальная программа "Обеспечение  безопасности жизнедеятельности населения МО "Суоярвский район"</t>
  </si>
  <si>
    <t>12 0 00 00000</t>
  </si>
  <si>
    <t>Мероприятия по программе "Обеспечение  безопасности жизнедеятельности населения МО "Суоярвский район"</t>
  </si>
  <si>
    <t>12 0 00 72180</t>
  </si>
  <si>
    <t>Всего по муниципальным программам</t>
  </si>
  <si>
    <t>Всего расходы</t>
  </si>
  <si>
    <t>1401</t>
  </si>
  <si>
    <t>0801</t>
  </si>
  <si>
    <t>0701</t>
  </si>
  <si>
    <t>0702</t>
  </si>
  <si>
    <t>0703</t>
  </si>
  <si>
    <t>0709</t>
  </si>
  <si>
    <t>0707</t>
  </si>
  <si>
    <t>0105</t>
  </si>
  <si>
    <t>0104</t>
  </si>
  <si>
    <t>0111</t>
  </si>
  <si>
    <t>0113</t>
  </si>
  <si>
    <t>0203</t>
  </si>
  <si>
    <t>0405</t>
  </si>
  <si>
    <t>0409</t>
  </si>
  <si>
    <t>0412</t>
  </si>
  <si>
    <t>0501</t>
  </si>
  <si>
    <t>0502</t>
  </si>
  <si>
    <t>0503</t>
  </si>
  <si>
    <t>0300</t>
  </si>
  <si>
    <t>019</t>
  </si>
  <si>
    <t>Субсидии на модернизацию ДШИ</t>
  </si>
  <si>
    <t>Субсидия на предоставление социальных выплат молодым семьям на приобретение (строительство) жилья</t>
  </si>
  <si>
    <t>13 0 01 L4970</t>
  </si>
  <si>
    <t>Муниципальная программа "Обеспечение жильем молодых семей"</t>
  </si>
  <si>
    <t>Основное мероприятие "Выполнение государственных обязательств по обеспечению жильем категорий граждан, установленных федеральным законодательством"</t>
  </si>
  <si>
    <t>13 0 00 00000</t>
  </si>
  <si>
    <t>13 0 01 00000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</si>
</sst>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92D050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 applyFill="1"/>
    <xf numFmtId="49" fontId="2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/>
    <xf numFmtId="0" fontId="5" fillId="0" borderId="1" xfId="0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textRotation="90" wrapText="1"/>
    </xf>
    <xf numFmtId="49" fontId="5" fillId="0" borderId="4" xfId="0" applyNumberFormat="1" applyFont="1" applyFill="1" applyBorder="1" applyAlignment="1" applyProtection="1">
      <alignment horizontal="center" vertical="center" textRotation="90" wrapText="1"/>
    </xf>
    <xf numFmtId="49" fontId="5" fillId="0" borderId="5" xfId="0" applyNumberFormat="1" applyFont="1" applyFill="1" applyBorder="1" applyAlignment="1" applyProtection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textRotation="90" wrapText="1"/>
    </xf>
    <xf numFmtId="49" fontId="5" fillId="0" borderId="9" xfId="0" applyNumberFormat="1" applyFont="1" applyFill="1" applyBorder="1" applyAlignment="1" applyProtection="1">
      <alignment horizontal="center" vertical="center" textRotation="90" wrapText="1"/>
    </xf>
    <xf numFmtId="49" fontId="5" fillId="0" borderId="10" xfId="0" applyNumberFormat="1" applyFont="1" applyFill="1" applyBorder="1" applyAlignment="1" applyProtection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 applyProtection="1">
      <alignment horizontal="center" vertical="center" textRotation="90" wrapText="1"/>
    </xf>
    <xf numFmtId="49" fontId="5" fillId="0" borderId="12" xfId="0" applyNumberFormat="1" applyFont="1" applyFill="1" applyBorder="1" applyAlignment="1" applyProtection="1">
      <alignment horizontal="center" vertical="center" textRotation="90" wrapText="1"/>
    </xf>
    <xf numFmtId="49" fontId="5" fillId="0" borderId="13" xfId="0" applyNumberFormat="1" applyFont="1" applyFill="1" applyBorder="1" applyAlignment="1" applyProtection="1">
      <alignment horizontal="center" vertical="center" textRotation="90" wrapText="1"/>
    </xf>
    <xf numFmtId="0" fontId="5" fillId="2" borderId="14" xfId="0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0" fontId="5" fillId="0" borderId="15" xfId="0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0" fontId="1" fillId="3" borderId="0" xfId="0" applyFont="1" applyFill="1"/>
    <xf numFmtId="49" fontId="7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 applyProtection="1">
      <alignment horizontal="center" vertical="center"/>
      <protection locked="0"/>
    </xf>
    <xf numFmtId="49" fontId="8" fillId="0" borderId="9" xfId="0" applyNumberFormat="1" applyFont="1" applyFill="1" applyBorder="1" applyAlignment="1" applyProtection="1">
      <alignment horizontal="center" vertical="center"/>
      <protection locked="0"/>
    </xf>
    <xf numFmtId="49" fontId="5" fillId="0" borderId="10" xfId="0" applyNumberFormat="1" applyFont="1" applyFill="1" applyBorder="1" applyAlignment="1" applyProtection="1">
      <alignment horizontal="center" vertical="center"/>
      <protection locked="0"/>
    </xf>
    <xf numFmtId="4" fontId="8" fillId="0" borderId="10" xfId="0" applyNumberFormat="1" applyFont="1" applyFill="1" applyBorder="1" applyAlignment="1">
      <alignment horizontal="center" vertical="center"/>
    </xf>
    <xf numFmtId="0" fontId="9" fillId="3" borderId="0" xfId="0" applyFont="1" applyFill="1"/>
    <xf numFmtId="0" fontId="2" fillId="0" borderId="15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/>
      <protection locked="0"/>
    </xf>
    <xf numFmtId="49" fontId="2" fillId="0" borderId="8" xfId="0" applyNumberFormat="1" applyFont="1" applyFill="1" applyBorder="1" applyAlignment="1" applyProtection="1">
      <alignment horizontal="center" vertical="center"/>
      <protection locked="0"/>
    </xf>
    <xf numFmtId="49" fontId="2" fillId="0" borderId="9" xfId="0" applyNumberFormat="1" applyFont="1" applyFill="1" applyBorder="1" applyAlignment="1" applyProtection="1">
      <alignment horizontal="center" vertical="center"/>
      <protection locked="0"/>
    </xf>
    <xf numFmtId="4" fontId="2" fillId="0" borderId="10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wrapText="1"/>
    </xf>
    <xf numFmtId="49" fontId="2" fillId="0" borderId="10" xfId="0" applyNumberFormat="1" applyFont="1" applyBorder="1" applyAlignment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/>
      <protection locked="0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top" wrapText="1"/>
    </xf>
    <xf numFmtId="4" fontId="2" fillId="4" borderId="10" xfId="0" applyNumberFormat="1" applyFont="1" applyFill="1" applyBorder="1" applyAlignment="1">
      <alignment horizontal="center" vertical="center"/>
    </xf>
    <xf numFmtId="0" fontId="1" fillId="0" borderId="7" xfId="0" applyFont="1" applyFill="1" applyBorder="1"/>
    <xf numFmtId="49" fontId="8" fillId="0" borderId="10" xfId="0" applyNumberFormat="1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>
      <alignment horizontal="right" vertical="center"/>
    </xf>
    <xf numFmtId="49" fontId="11" fillId="0" borderId="10" xfId="0" applyNumberFormat="1" applyFont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10" fillId="0" borderId="9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49" fontId="7" fillId="0" borderId="15" xfId="0" applyNumberFormat="1" applyFont="1" applyFill="1" applyBorder="1" applyAlignment="1">
      <alignment horizontal="left" vertical="center" wrapText="1"/>
    </xf>
    <xf numFmtId="49" fontId="8" fillId="0" borderId="8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/>
    </xf>
    <xf numFmtId="1" fontId="2" fillId="0" borderId="15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left" vertical="center" wrapText="1"/>
    </xf>
    <xf numFmtId="49" fontId="7" fillId="0" borderId="16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2" fillId="3" borderId="15" xfId="0" applyFont="1" applyFill="1" applyBorder="1" applyAlignment="1">
      <alignment wrapText="1"/>
    </xf>
    <xf numFmtId="49" fontId="2" fillId="3" borderId="10" xfId="0" applyNumberFormat="1" applyFont="1" applyFill="1" applyBorder="1" applyAlignment="1" applyProtection="1">
      <alignment horizontal="center" vertical="center"/>
      <protection locked="0"/>
    </xf>
    <xf numFmtId="49" fontId="2" fillId="3" borderId="8" xfId="0" applyNumberFormat="1" applyFont="1" applyFill="1" applyBorder="1" applyAlignment="1" applyProtection="1">
      <alignment horizontal="center" vertical="center"/>
      <protection locked="0"/>
    </xf>
    <xf numFmtId="49" fontId="2" fillId="3" borderId="9" xfId="0" applyNumberFormat="1" applyFont="1" applyFill="1" applyBorder="1" applyAlignment="1" applyProtection="1">
      <alignment horizontal="center" vertical="center"/>
      <protection locked="0"/>
    </xf>
    <xf numFmtId="4" fontId="2" fillId="3" borderId="10" xfId="0" applyNumberFormat="1" applyFont="1" applyFill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top" wrapText="1"/>
    </xf>
    <xf numFmtId="49" fontId="2" fillId="3" borderId="15" xfId="0" applyNumberFormat="1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49" fontId="5" fillId="3" borderId="10" xfId="0" applyNumberFormat="1" applyFont="1" applyFill="1" applyBorder="1" applyAlignment="1" applyProtection="1">
      <alignment horizontal="center" vertical="center"/>
      <protection locked="0"/>
    </xf>
    <xf numFmtId="49" fontId="5" fillId="3" borderId="8" xfId="0" applyNumberFormat="1" applyFont="1" applyFill="1" applyBorder="1" applyAlignment="1">
      <alignment horizontal="center" vertical="center"/>
    </xf>
    <xf numFmtId="49" fontId="5" fillId="3" borderId="9" xfId="0" applyNumberFormat="1" applyFont="1" applyFill="1" applyBorder="1" applyAlignment="1" applyProtection="1">
      <alignment horizontal="center" vertical="center"/>
      <protection locked="0"/>
    </xf>
    <xf numFmtId="4" fontId="5" fillId="3" borderId="10" xfId="0" applyNumberFormat="1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 applyProtection="1">
      <alignment horizontal="center" vertical="center"/>
    </xf>
    <xf numFmtId="0" fontId="2" fillId="3" borderId="15" xfId="0" applyNumberFormat="1" applyFont="1" applyFill="1" applyBorder="1" applyAlignment="1">
      <alignment horizontal="left" vertical="center" wrapText="1"/>
    </xf>
    <xf numFmtId="49" fontId="2" fillId="3" borderId="8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  <xf numFmtId="49" fontId="12" fillId="3" borderId="8" xfId="0" applyNumberFormat="1" applyFont="1" applyFill="1" applyBorder="1" applyAlignment="1" applyProtection="1">
      <alignment horizontal="center" vertical="center"/>
      <protection locked="0"/>
    </xf>
    <xf numFmtId="49" fontId="12" fillId="3" borderId="9" xfId="0" applyNumberFormat="1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center" vertical="top"/>
    </xf>
    <xf numFmtId="49" fontId="5" fillId="3" borderId="9" xfId="0" applyNumberFormat="1" applyFont="1" applyFill="1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vertical="top" wrapText="1"/>
    </xf>
    <xf numFmtId="0" fontId="2" fillId="3" borderId="15" xfId="0" applyNumberFormat="1" applyFont="1" applyFill="1" applyBorder="1" applyAlignment="1">
      <alignment wrapText="1"/>
    </xf>
    <xf numFmtId="49" fontId="2" fillId="3" borderId="10" xfId="0" applyNumberFormat="1" applyFont="1" applyFill="1" applyBorder="1" applyAlignment="1" applyProtection="1">
      <alignment horizontal="center" vertical="top"/>
      <protection locked="0"/>
    </xf>
    <xf numFmtId="164" fontId="2" fillId="3" borderId="15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49" fontId="5" fillId="3" borderId="19" xfId="0" applyNumberFormat="1" applyFont="1" applyFill="1" applyBorder="1" applyAlignment="1">
      <alignment horizontal="center" vertical="center"/>
    </xf>
    <xf numFmtId="49" fontId="5" fillId="3" borderId="20" xfId="0" applyNumberFormat="1" applyFont="1" applyFill="1" applyBorder="1" applyAlignment="1">
      <alignment horizontal="center" vertical="center"/>
    </xf>
    <xf numFmtId="49" fontId="5" fillId="3" borderId="21" xfId="0" applyNumberFormat="1" applyFont="1" applyFill="1" applyBorder="1" applyAlignment="1">
      <alignment horizontal="center" vertical="center"/>
    </xf>
    <xf numFmtId="4" fontId="5" fillId="3" borderId="19" xfId="0" applyNumberFormat="1" applyFont="1" applyFill="1" applyBorder="1" applyAlignment="1">
      <alignment horizontal="center"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49" fontId="8" fillId="3" borderId="19" xfId="0" applyNumberFormat="1" applyFont="1" applyFill="1" applyBorder="1" applyAlignment="1">
      <alignment horizontal="center" vertical="center"/>
    </xf>
    <xf numFmtId="49" fontId="8" fillId="3" borderId="20" xfId="0" applyNumberFormat="1" applyFont="1" applyFill="1" applyBorder="1" applyAlignment="1">
      <alignment horizontal="center" vertical="center"/>
    </xf>
    <xf numFmtId="49" fontId="8" fillId="3" borderId="21" xfId="0" applyNumberFormat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49" fontId="8" fillId="3" borderId="22" xfId="0" applyNumberFormat="1" applyFont="1" applyFill="1" applyBorder="1" applyAlignment="1">
      <alignment horizontal="center" vertical="center"/>
    </xf>
    <xf numFmtId="4" fontId="5" fillId="3" borderId="22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  <xf numFmtId="49" fontId="8" fillId="3" borderId="23" xfId="0" applyNumberFormat="1" applyFont="1" applyFill="1" applyBorder="1" applyAlignment="1">
      <alignment horizontal="center" vertical="top"/>
    </xf>
    <xf numFmtId="4" fontId="1" fillId="3" borderId="23" xfId="0" applyNumberFormat="1" applyFont="1" applyFill="1" applyBorder="1"/>
    <xf numFmtId="0" fontId="1" fillId="3" borderId="23" xfId="0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/>
    </xf>
    <xf numFmtId="49" fontId="1" fillId="3" borderId="23" xfId="0" applyNumberFormat="1" applyFont="1" applyFill="1" applyBorder="1" applyAlignment="1">
      <alignment horizontal="center" vertical="distributed"/>
    </xf>
    <xf numFmtId="2" fontId="1" fillId="0" borderId="0" xfId="0" applyNumberFormat="1" applyFont="1" applyFill="1"/>
    <xf numFmtId="4" fontId="2" fillId="3" borderId="24" xfId="0" applyNumberFormat="1" applyFont="1" applyFill="1" applyBorder="1" applyAlignment="1">
      <alignment horizontal="center"/>
    </xf>
    <xf numFmtId="4" fontId="2" fillId="0" borderId="24" xfId="0" applyNumberFormat="1" applyFont="1" applyBorder="1" applyAlignment="1">
      <alignment horizontal="center" vertical="center"/>
    </xf>
    <xf numFmtId="49" fontId="2" fillId="3" borderId="13" xfId="0" applyNumberFormat="1" applyFont="1" applyFill="1" applyBorder="1" applyAlignment="1" applyProtection="1">
      <alignment horizontal="center" vertical="center"/>
      <protection locked="0"/>
    </xf>
    <xf numFmtId="49" fontId="2" fillId="3" borderId="11" xfId="0" applyNumberFormat="1" applyFont="1" applyFill="1" applyBorder="1" applyAlignment="1" applyProtection="1">
      <alignment horizontal="center" vertical="center"/>
    </xf>
    <xf numFmtId="49" fontId="2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49" fontId="5" fillId="0" borderId="23" xfId="0" applyNumberFormat="1" applyFont="1" applyFill="1" applyBorder="1" applyAlignment="1">
      <alignment horizontal="center" vertical="center"/>
    </xf>
    <xf numFmtId="49" fontId="2" fillId="0" borderId="23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5"/>
  <sheetViews>
    <sheetView tabSelected="1" topLeftCell="A322" workbookViewId="0">
      <selection activeCell="F296" sqref="F296"/>
    </sheetView>
  </sheetViews>
  <sheetFormatPr defaultColWidth="9.1796875" defaultRowHeight="14.5" x14ac:dyDescent="0.35"/>
  <cols>
    <col min="1" max="1" width="74.26953125" style="1" customWidth="1"/>
    <col min="2" max="2" width="14.54296875" style="5" customWidth="1"/>
    <col min="3" max="3" width="6.453125" style="5" hidden="1" customWidth="1"/>
    <col min="4" max="4" width="5.1796875" style="5" hidden="1" customWidth="1"/>
    <col min="5" max="5" width="7.54296875" style="5" customWidth="1"/>
    <col min="6" max="6" width="19.26953125" style="5" customWidth="1"/>
    <col min="7" max="7" width="18.81640625" style="1" customWidth="1"/>
    <col min="8" max="8" width="0.1796875" style="1" customWidth="1"/>
    <col min="9" max="9" width="17.453125" style="1" hidden="1" customWidth="1"/>
    <col min="10" max="10" width="17.1796875" style="1" hidden="1" customWidth="1"/>
    <col min="11" max="11" width="13.54296875" style="1" bestFit="1" customWidth="1"/>
    <col min="12" max="12" width="10" style="1" bestFit="1" customWidth="1"/>
    <col min="13" max="256" width="9.1796875" style="1"/>
    <col min="257" max="257" width="74.26953125" style="1" customWidth="1"/>
    <col min="258" max="258" width="14.54296875" style="1" customWidth="1"/>
    <col min="259" max="260" width="0" style="1" hidden="1" customWidth="1"/>
    <col min="261" max="261" width="7.54296875" style="1" customWidth="1"/>
    <col min="262" max="262" width="19.26953125" style="1" customWidth="1"/>
    <col min="263" max="263" width="18.81640625" style="1" customWidth="1"/>
    <col min="264" max="264" width="0.1796875" style="1" customWidth="1"/>
    <col min="265" max="266" width="0" style="1" hidden="1" customWidth="1"/>
    <col min="267" max="267" width="13.54296875" style="1" bestFit="1" customWidth="1"/>
    <col min="268" max="268" width="10" style="1" bestFit="1" customWidth="1"/>
    <col min="269" max="512" width="9.1796875" style="1"/>
    <col min="513" max="513" width="74.26953125" style="1" customWidth="1"/>
    <col min="514" max="514" width="14.54296875" style="1" customWidth="1"/>
    <col min="515" max="516" width="0" style="1" hidden="1" customWidth="1"/>
    <col min="517" max="517" width="7.54296875" style="1" customWidth="1"/>
    <col min="518" max="518" width="19.26953125" style="1" customWidth="1"/>
    <col min="519" max="519" width="18.81640625" style="1" customWidth="1"/>
    <col min="520" max="520" width="0.1796875" style="1" customWidth="1"/>
    <col min="521" max="522" width="0" style="1" hidden="1" customWidth="1"/>
    <col min="523" max="523" width="13.54296875" style="1" bestFit="1" customWidth="1"/>
    <col min="524" max="524" width="10" style="1" bestFit="1" customWidth="1"/>
    <col min="525" max="768" width="9.1796875" style="1"/>
    <col min="769" max="769" width="74.26953125" style="1" customWidth="1"/>
    <col min="770" max="770" width="14.54296875" style="1" customWidth="1"/>
    <col min="771" max="772" width="0" style="1" hidden="1" customWidth="1"/>
    <col min="773" max="773" width="7.54296875" style="1" customWidth="1"/>
    <col min="774" max="774" width="19.26953125" style="1" customWidth="1"/>
    <col min="775" max="775" width="18.81640625" style="1" customWidth="1"/>
    <col min="776" max="776" width="0.1796875" style="1" customWidth="1"/>
    <col min="777" max="778" width="0" style="1" hidden="1" customWidth="1"/>
    <col min="779" max="779" width="13.54296875" style="1" bestFit="1" customWidth="1"/>
    <col min="780" max="780" width="10" style="1" bestFit="1" customWidth="1"/>
    <col min="781" max="1024" width="9.1796875" style="1"/>
    <col min="1025" max="1025" width="74.26953125" style="1" customWidth="1"/>
    <col min="1026" max="1026" width="14.54296875" style="1" customWidth="1"/>
    <col min="1027" max="1028" width="0" style="1" hidden="1" customWidth="1"/>
    <col min="1029" max="1029" width="7.54296875" style="1" customWidth="1"/>
    <col min="1030" max="1030" width="19.26953125" style="1" customWidth="1"/>
    <col min="1031" max="1031" width="18.81640625" style="1" customWidth="1"/>
    <col min="1032" max="1032" width="0.1796875" style="1" customWidth="1"/>
    <col min="1033" max="1034" width="0" style="1" hidden="1" customWidth="1"/>
    <col min="1035" max="1035" width="13.54296875" style="1" bestFit="1" customWidth="1"/>
    <col min="1036" max="1036" width="10" style="1" bestFit="1" customWidth="1"/>
    <col min="1037" max="1280" width="9.1796875" style="1"/>
    <col min="1281" max="1281" width="74.26953125" style="1" customWidth="1"/>
    <col min="1282" max="1282" width="14.54296875" style="1" customWidth="1"/>
    <col min="1283" max="1284" width="0" style="1" hidden="1" customWidth="1"/>
    <col min="1285" max="1285" width="7.54296875" style="1" customWidth="1"/>
    <col min="1286" max="1286" width="19.26953125" style="1" customWidth="1"/>
    <col min="1287" max="1287" width="18.81640625" style="1" customWidth="1"/>
    <col min="1288" max="1288" width="0.1796875" style="1" customWidth="1"/>
    <col min="1289" max="1290" width="0" style="1" hidden="1" customWidth="1"/>
    <col min="1291" max="1291" width="13.54296875" style="1" bestFit="1" customWidth="1"/>
    <col min="1292" max="1292" width="10" style="1" bestFit="1" customWidth="1"/>
    <col min="1293" max="1536" width="9.1796875" style="1"/>
    <col min="1537" max="1537" width="74.26953125" style="1" customWidth="1"/>
    <col min="1538" max="1538" width="14.54296875" style="1" customWidth="1"/>
    <col min="1539" max="1540" width="0" style="1" hidden="1" customWidth="1"/>
    <col min="1541" max="1541" width="7.54296875" style="1" customWidth="1"/>
    <col min="1542" max="1542" width="19.26953125" style="1" customWidth="1"/>
    <col min="1543" max="1543" width="18.81640625" style="1" customWidth="1"/>
    <col min="1544" max="1544" width="0.1796875" style="1" customWidth="1"/>
    <col min="1545" max="1546" width="0" style="1" hidden="1" customWidth="1"/>
    <col min="1547" max="1547" width="13.54296875" style="1" bestFit="1" customWidth="1"/>
    <col min="1548" max="1548" width="10" style="1" bestFit="1" customWidth="1"/>
    <col min="1549" max="1792" width="9.1796875" style="1"/>
    <col min="1793" max="1793" width="74.26953125" style="1" customWidth="1"/>
    <col min="1794" max="1794" width="14.54296875" style="1" customWidth="1"/>
    <col min="1795" max="1796" width="0" style="1" hidden="1" customWidth="1"/>
    <col min="1797" max="1797" width="7.54296875" style="1" customWidth="1"/>
    <col min="1798" max="1798" width="19.26953125" style="1" customWidth="1"/>
    <col min="1799" max="1799" width="18.81640625" style="1" customWidth="1"/>
    <col min="1800" max="1800" width="0.1796875" style="1" customWidth="1"/>
    <col min="1801" max="1802" width="0" style="1" hidden="1" customWidth="1"/>
    <col min="1803" max="1803" width="13.54296875" style="1" bestFit="1" customWidth="1"/>
    <col min="1804" max="1804" width="10" style="1" bestFit="1" customWidth="1"/>
    <col min="1805" max="2048" width="9.1796875" style="1"/>
    <col min="2049" max="2049" width="74.26953125" style="1" customWidth="1"/>
    <col min="2050" max="2050" width="14.54296875" style="1" customWidth="1"/>
    <col min="2051" max="2052" width="0" style="1" hidden="1" customWidth="1"/>
    <col min="2053" max="2053" width="7.54296875" style="1" customWidth="1"/>
    <col min="2054" max="2054" width="19.26953125" style="1" customWidth="1"/>
    <col min="2055" max="2055" width="18.81640625" style="1" customWidth="1"/>
    <col min="2056" max="2056" width="0.1796875" style="1" customWidth="1"/>
    <col min="2057" max="2058" width="0" style="1" hidden="1" customWidth="1"/>
    <col min="2059" max="2059" width="13.54296875" style="1" bestFit="1" customWidth="1"/>
    <col min="2060" max="2060" width="10" style="1" bestFit="1" customWidth="1"/>
    <col min="2061" max="2304" width="9.1796875" style="1"/>
    <col min="2305" max="2305" width="74.26953125" style="1" customWidth="1"/>
    <col min="2306" max="2306" width="14.54296875" style="1" customWidth="1"/>
    <col min="2307" max="2308" width="0" style="1" hidden="1" customWidth="1"/>
    <col min="2309" max="2309" width="7.54296875" style="1" customWidth="1"/>
    <col min="2310" max="2310" width="19.26953125" style="1" customWidth="1"/>
    <col min="2311" max="2311" width="18.81640625" style="1" customWidth="1"/>
    <col min="2312" max="2312" width="0.1796875" style="1" customWidth="1"/>
    <col min="2313" max="2314" width="0" style="1" hidden="1" customWidth="1"/>
    <col min="2315" max="2315" width="13.54296875" style="1" bestFit="1" customWidth="1"/>
    <col min="2316" max="2316" width="10" style="1" bestFit="1" customWidth="1"/>
    <col min="2317" max="2560" width="9.1796875" style="1"/>
    <col min="2561" max="2561" width="74.26953125" style="1" customWidth="1"/>
    <col min="2562" max="2562" width="14.54296875" style="1" customWidth="1"/>
    <col min="2563" max="2564" width="0" style="1" hidden="1" customWidth="1"/>
    <col min="2565" max="2565" width="7.54296875" style="1" customWidth="1"/>
    <col min="2566" max="2566" width="19.26953125" style="1" customWidth="1"/>
    <col min="2567" max="2567" width="18.81640625" style="1" customWidth="1"/>
    <col min="2568" max="2568" width="0.1796875" style="1" customWidth="1"/>
    <col min="2569" max="2570" width="0" style="1" hidden="1" customWidth="1"/>
    <col min="2571" max="2571" width="13.54296875" style="1" bestFit="1" customWidth="1"/>
    <col min="2572" max="2572" width="10" style="1" bestFit="1" customWidth="1"/>
    <col min="2573" max="2816" width="9.1796875" style="1"/>
    <col min="2817" max="2817" width="74.26953125" style="1" customWidth="1"/>
    <col min="2818" max="2818" width="14.54296875" style="1" customWidth="1"/>
    <col min="2819" max="2820" width="0" style="1" hidden="1" customWidth="1"/>
    <col min="2821" max="2821" width="7.54296875" style="1" customWidth="1"/>
    <col min="2822" max="2822" width="19.26953125" style="1" customWidth="1"/>
    <col min="2823" max="2823" width="18.81640625" style="1" customWidth="1"/>
    <col min="2824" max="2824" width="0.1796875" style="1" customWidth="1"/>
    <col min="2825" max="2826" width="0" style="1" hidden="1" customWidth="1"/>
    <col min="2827" max="2827" width="13.54296875" style="1" bestFit="1" customWidth="1"/>
    <col min="2828" max="2828" width="10" style="1" bestFit="1" customWidth="1"/>
    <col min="2829" max="3072" width="9.1796875" style="1"/>
    <col min="3073" max="3073" width="74.26953125" style="1" customWidth="1"/>
    <col min="3074" max="3074" width="14.54296875" style="1" customWidth="1"/>
    <col min="3075" max="3076" width="0" style="1" hidden="1" customWidth="1"/>
    <col min="3077" max="3077" width="7.54296875" style="1" customWidth="1"/>
    <col min="3078" max="3078" width="19.26953125" style="1" customWidth="1"/>
    <col min="3079" max="3079" width="18.81640625" style="1" customWidth="1"/>
    <col min="3080" max="3080" width="0.1796875" style="1" customWidth="1"/>
    <col min="3081" max="3082" width="0" style="1" hidden="1" customWidth="1"/>
    <col min="3083" max="3083" width="13.54296875" style="1" bestFit="1" customWidth="1"/>
    <col min="3084" max="3084" width="10" style="1" bestFit="1" customWidth="1"/>
    <col min="3085" max="3328" width="9.1796875" style="1"/>
    <col min="3329" max="3329" width="74.26953125" style="1" customWidth="1"/>
    <col min="3330" max="3330" width="14.54296875" style="1" customWidth="1"/>
    <col min="3331" max="3332" width="0" style="1" hidden="1" customWidth="1"/>
    <col min="3333" max="3333" width="7.54296875" style="1" customWidth="1"/>
    <col min="3334" max="3334" width="19.26953125" style="1" customWidth="1"/>
    <col min="3335" max="3335" width="18.81640625" style="1" customWidth="1"/>
    <col min="3336" max="3336" width="0.1796875" style="1" customWidth="1"/>
    <col min="3337" max="3338" width="0" style="1" hidden="1" customWidth="1"/>
    <col min="3339" max="3339" width="13.54296875" style="1" bestFit="1" customWidth="1"/>
    <col min="3340" max="3340" width="10" style="1" bestFit="1" customWidth="1"/>
    <col min="3341" max="3584" width="9.1796875" style="1"/>
    <col min="3585" max="3585" width="74.26953125" style="1" customWidth="1"/>
    <col min="3586" max="3586" width="14.54296875" style="1" customWidth="1"/>
    <col min="3587" max="3588" width="0" style="1" hidden="1" customWidth="1"/>
    <col min="3589" max="3589" width="7.54296875" style="1" customWidth="1"/>
    <col min="3590" max="3590" width="19.26953125" style="1" customWidth="1"/>
    <col min="3591" max="3591" width="18.81640625" style="1" customWidth="1"/>
    <col min="3592" max="3592" width="0.1796875" style="1" customWidth="1"/>
    <col min="3593" max="3594" width="0" style="1" hidden="1" customWidth="1"/>
    <col min="3595" max="3595" width="13.54296875" style="1" bestFit="1" customWidth="1"/>
    <col min="3596" max="3596" width="10" style="1" bestFit="1" customWidth="1"/>
    <col min="3597" max="3840" width="9.1796875" style="1"/>
    <col min="3841" max="3841" width="74.26953125" style="1" customWidth="1"/>
    <col min="3842" max="3842" width="14.54296875" style="1" customWidth="1"/>
    <col min="3843" max="3844" width="0" style="1" hidden="1" customWidth="1"/>
    <col min="3845" max="3845" width="7.54296875" style="1" customWidth="1"/>
    <col min="3846" max="3846" width="19.26953125" style="1" customWidth="1"/>
    <col min="3847" max="3847" width="18.81640625" style="1" customWidth="1"/>
    <col min="3848" max="3848" width="0.1796875" style="1" customWidth="1"/>
    <col min="3849" max="3850" width="0" style="1" hidden="1" customWidth="1"/>
    <col min="3851" max="3851" width="13.54296875" style="1" bestFit="1" customWidth="1"/>
    <col min="3852" max="3852" width="10" style="1" bestFit="1" customWidth="1"/>
    <col min="3853" max="4096" width="9.1796875" style="1"/>
    <col min="4097" max="4097" width="74.26953125" style="1" customWidth="1"/>
    <col min="4098" max="4098" width="14.54296875" style="1" customWidth="1"/>
    <col min="4099" max="4100" width="0" style="1" hidden="1" customWidth="1"/>
    <col min="4101" max="4101" width="7.54296875" style="1" customWidth="1"/>
    <col min="4102" max="4102" width="19.26953125" style="1" customWidth="1"/>
    <col min="4103" max="4103" width="18.81640625" style="1" customWidth="1"/>
    <col min="4104" max="4104" width="0.1796875" style="1" customWidth="1"/>
    <col min="4105" max="4106" width="0" style="1" hidden="1" customWidth="1"/>
    <col min="4107" max="4107" width="13.54296875" style="1" bestFit="1" customWidth="1"/>
    <col min="4108" max="4108" width="10" style="1" bestFit="1" customWidth="1"/>
    <col min="4109" max="4352" width="9.1796875" style="1"/>
    <col min="4353" max="4353" width="74.26953125" style="1" customWidth="1"/>
    <col min="4354" max="4354" width="14.54296875" style="1" customWidth="1"/>
    <col min="4355" max="4356" width="0" style="1" hidden="1" customWidth="1"/>
    <col min="4357" max="4357" width="7.54296875" style="1" customWidth="1"/>
    <col min="4358" max="4358" width="19.26953125" style="1" customWidth="1"/>
    <col min="4359" max="4359" width="18.81640625" style="1" customWidth="1"/>
    <col min="4360" max="4360" width="0.1796875" style="1" customWidth="1"/>
    <col min="4361" max="4362" width="0" style="1" hidden="1" customWidth="1"/>
    <col min="4363" max="4363" width="13.54296875" style="1" bestFit="1" customWidth="1"/>
    <col min="4364" max="4364" width="10" style="1" bestFit="1" customWidth="1"/>
    <col min="4365" max="4608" width="9.1796875" style="1"/>
    <col min="4609" max="4609" width="74.26953125" style="1" customWidth="1"/>
    <col min="4610" max="4610" width="14.54296875" style="1" customWidth="1"/>
    <col min="4611" max="4612" width="0" style="1" hidden="1" customWidth="1"/>
    <col min="4613" max="4613" width="7.54296875" style="1" customWidth="1"/>
    <col min="4614" max="4614" width="19.26953125" style="1" customWidth="1"/>
    <col min="4615" max="4615" width="18.81640625" style="1" customWidth="1"/>
    <col min="4616" max="4616" width="0.1796875" style="1" customWidth="1"/>
    <col min="4617" max="4618" width="0" style="1" hidden="1" customWidth="1"/>
    <col min="4619" max="4619" width="13.54296875" style="1" bestFit="1" customWidth="1"/>
    <col min="4620" max="4620" width="10" style="1" bestFit="1" customWidth="1"/>
    <col min="4621" max="4864" width="9.1796875" style="1"/>
    <col min="4865" max="4865" width="74.26953125" style="1" customWidth="1"/>
    <col min="4866" max="4866" width="14.54296875" style="1" customWidth="1"/>
    <col min="4867" max="4868" width="0" style="1" hidden="1" customWidth="1"/>
    <col min="4869" max="4869" width="7.54296875" style="1" customWidth="1"/>
    <col min="4870" max="4870" width="19.26953125" style="1" customWidth="1"/>
    <col min="4871" max="4871" width="18.81640625" style="1" customWidth="1"/>
    <col min="4872" max="4872" width="0.1796875" style="1" customWidth="1"/>
    <col min="4873" max="4874" width="0" style="1" hidden="1" customWidth="1"/>
    <col min="4875" max="4875" width="13.54296875" style="1" bestFit="1" customWidth="1"/>
    <col min="4876" max="4876" width="10" style="1" bestFit="1" customWidth="1"/>
    <col min="4877" max="5120" width="9.1796875" style="1"/>
    <col min="5121" max="5121" width="74.26953125" style="1" customWidth="1"/>
    <col min="5122" max="5122" width="14.54296875" style="1" customWidth="1"/>
    <col min="5123" max="5124" width="0" style="1" hidden="1" customWidth="1"/>
    <col min="5125" max="5125" width="7.54296875" style="1" customWidth="1"/>
    <col min="5126" max="5126" width="19.26953125" style="1" customWidth="1"/>
    <col min="5127" max="5127" width="18.81640625" style="1" customWidth="1"/>
    <col min="5128" max="5128" width="0.1796875" style="1" customWidth="1"/>
    <col min="5129" max="5130" width="0" style="1" hidden="1" customWidth="1"/>
    <col min="5131" max="5131" width="13.54296875" style="1" bestFit="1" customWidth="1"/>
    <col min="5132" max="5132" width="10" style="1" bestFit="1" customWidth="1"/>
    <col min="5133" max="5376" width="9.1796875" style="1"/>
    <col min="5377" max="5377" width="74.26953125" style="1" customWidth="1"/>
    <col min="5378" max="5378" width="14.54296875" style="1" customWidth="1"/>
    <col min="5379" max="5380" width="0" style="1" hidden="1" customWidth="1"/>
    <col min="5381" max="5381" width="7.54296875" style="1" customWidth="1"/>
    <col min="5382" max="5382" width="19.26953125" style="1" customWidth="1"/>
    <col min="5383" max="5383" width="18.81640625" style="1" customWidth="1"/>
    <col min="5384" max="5384" width="0.1796875" style="1" customWidth="1"/>
    <col min="5385" max="5386" width="0" style="1" hidden="1" customWidth="1"/>
    <col min="5387" max="5387" width="13.54296875" style="1" bestFit="1" customWidth="1"/>
    <col min="5388" max="5388" width="10" style="1" bestFit="1" customWidth="1"/>
    <col min="5389" max="5632" width="9.1796875" style="1"/>
    <col min="5633" max="5633" width="74.26953125" style="1" customWidth="1"/>
    <col min="5634" max="5634" width="14.54296875" style="1" customWidth="1"/>
    <col min="5635" max="5636" width="0" style="1" hidden="1" customWidth="1"/>
    <col min="5637" max="5637" width="7.54296875" style="1" customWidth="1"/>
    <col min="5638" max="5638" width="19.26953125" style="1" customWidth="1"/>
    <col min="5639" max="5639" width="18.81640625" style="1" customWidth="1"/>
    <col min="5640" max="5640" width="0.1796875" style="1" customWidth="1"/>
    <col min="5641" max="5642" width="0" style="1" hidden="1" customWidth="1"/>
    <col min="5643" max="5643" width="13.54296875" style="1" bestFit="1" customWidth="1"/>
    <col min="5644" max="5644" width="10" style="1" bestFit="1" customWidth="1"/>
    <col min="5645" max="5888" width="9.1796875" style="1"/>
    <col min="5889" max="5889" width="74.26953125" style="1" customWidth="1"/>
    <col min="5890" max="5890" width="14.54296875" style="1" customWidth="1"/>
    <col min="5891" max="5892" width="0" style="1" hidden="1" customWidth="1"/>
    <col min="5893" max="5893" width="7.54296875" style="1" customWidth="1"/>
    <col min="5894" max="5894" width="19.26953125" style="1" customWidth="1"/>
    <col min="5895" max="5895" width="18.81640625" style="1" customWidth="1"/>
    <col min="5896" max="5896" width="0.1796875" style="1" customWidth="1"/>
    <col min="5897" max="5898" width="0" style="1" hidden="1" customWidth="1"/>
    <col min="5899" max="5899" width="13.54296875" style="1" bestFit="1" customWidth="1"/>
    <col min="5900" max="5900" width="10" style="1" bestFit="1" customWidth="1"/>
    <col min="5901" max="6144" width="9.1796875" style="1"/>
    <col min="6145" max="6145" width="74.26953125" style="1" customWidth="1"/>
    <col min="6146" max="6146" width="14.54296875" style="1" customWidth="1"/>
    <col min="6147" max="6148" width="0" style="1" hidden="1" customWidth="1"/>
    <col min="6149" max="6149" width="7.54296875" style="1" customWidth="1"/>
    <col min="6150" max="6150" width="19.26953125" style="1" customWidth="1"/>
    <col min="6151" max="6151" width="18.81640625" style="1" customWidth="1"/>
    <col min="6152" max="6152" width="0.1796875" style="1" customWidth="1"/>
    <col min="6153" max="6154" width="0" style="1" hidden="1" customWidth="1"/>
    <col min="6155" max="6155" width="13.54296875" style="1" bestFit="1" customWidth="1"/>
    <col min="6156" max="6156" width="10" style="1" bestFit="1" customWidth="1"/>
    <col min="6157" max="6400" width="9.1796875" style="1"/>
    <col min="6401" max="6401" width="74.26953125" style="1" customWidth="1"/>
    <col min="6402" max="6402" width="14.54296875" style="1" customWidth="1"/>
    <col min="6403" max="6404" width="0" style="1" hidden="1" customWidth="1"/>
    <col min="6405" max="6405" width="7.54296875" style="1" customWidth="1"/>
    <col min="6406" max="6406" width="19.26953125" style="1" customWidth="1"/>
    <col min="6407" max="6407" width="18.81640625" style="1" customWidth="1"/>
    <col min="6408" max="6408" width="0.1796875" style="1" customWidth="1"/>
    <col min="6409" max="6410" width="0" style="1" hidden="1" customWidth="1"/>
    <col min="6411" max="6411" width="13.54296875" style="1" bestFit="1" customWidth="1"/>
    <col min="6412" max="6412" width="10" style="1" bestFit="1" customWidth="1"/>
    <col min="6413" max="6656" width="9.1796875" style="1"/>
    <col min="6657" max="6657" width="74.26953125" style="1" customWidth="1"/>
    <col min="6658" max="6658" width="14.54296875" style="1" customWidth="1"/>
    <col min="6659" max="6660" width="0" style="1" hidden="1" customWidth="1"/>
    <col min="6661" max="6661" width="7.54296875" style="1" customWidth="1"/>
    <col min="6662" max="6662" width="19.26953125" style="1" customWidth="1"/>
    <col min="6663" max="6663" width="18.81640625" style="1" customWidth="1"/>
    <col min="6664" max="6664" width="0.1796875" style="1" customWidth="1"/>
    <col min="6665" max="6666" width="0" style="1" hidden="1" customWidth="1"/>
    <col min="6667" max="6667" width="13.54296875" style="1" bestFit="1" customWidth="1"/>
    <col min="6668" max="6668" width="10" style="1" bestFit="1" customWidth="1"/>
    <col min="6669" max="6912" width="9.1796875" style="1"/>
    <col min="6913" max="6913" width="74.26953125" style="1" customWidth="1"/>
    <col min="6914" max="6914" width="14.54296875" style="1" customWidth="1"/>
    <col min="6915" max="6916" width="0" style="1" hidden="1" customWidth="1"/>
    <col min="6917" max="6917" width="7.54296875" style="1" customWidth="1"/>
    <col min="6918" max="6918" width="19.26953125" style="1" customWidth="1"/>
    <col min="6919" max="6919" width="18.81640625" style="1" customWidth="1"/>
    <col min="6920" max="6920" width="0.1796875" style="1" customWidth="1"/>
    <col min="6921" max="6922" width="0" style="1" hidden="1" customWidth="1"/>
    <col min="6923" max="6923" width="13.54296875" style="1" bestFit="1" customWidth="1"/>
    <col min="6924" max="6924" width="10" style="1" bestFit="1" customWidth="1"/>
    <col min="6925" max="7168" width="9.1796875" style="1"/>
    <col min="7169" max="7169" width="74.26953125" style="1" customWidth="1"/>
    <col min="7170" max="7170" width="14.54296875" style="1" customWidth="1"/>
    <col min="7171" max="7172" width="0" style="1" hidden="1" customWidth="1"/>
    <col min="7173" max="7173" width="7.54296875" style="1" customWidth="1"/>
    <col min="7174" max="7174" width="19.26953125" style="1" customWidth="1"/>
    <col min="7175" max="7175" width="18.81640625" style="1" customWidth="1"/>
    <col min="7176" max="7176" width="0.1796875" style="1" customWidth="1"/>
    <col min="7177" max="7178" width="0" style="1" hidden="1" customWidth="1"/>
    <col min="7179" max="7179" width="13.54296875" style="1" bestFit="1" customWidth="1"/>
    <col min="7180" max="7180" width="10" style="1" bestFit="1" customWidth="1"/>
    <col min="7181" max="7424" width="9.1796875" style="1"/>
    <col min="7425" max="7425" width="74.26953125" style="1" customWidth="1"/>
    <col min="7426" max="7426" width="14.54296875" style="1" customWidth="1"/>
    <col min="7427" max="7428" width="0" style="1" hidden="1" customWidth="1"/>
    <col min="7429" max="7429" width="7.54296875" style="1" customWidth="1"/>
    <col min="7430" max="7430" width="19.26953125" style="1" customWidth="1"/>
    <col min="7431" max="7431" width="18.81640625" style="1" customWidth="1"/>
    <col min="7432" max="7432" width="0.1796875" style="1" customWidth="1"/>
    <col min="7433" max="7434" width="0" style="1" hidden="1" customWidth="1"/>
    <col min="7435" max="7435" width="13.54296875" style="1" bestFit="1" customWidth="1"/>
    <col min="7436" max="7436" width="10" style="1" bestFit="1" customWidth="1"/>
    <col min="7437" max="7680" width="9.1796875" style="1"/>
    <col min="7681" max="7681" width="74.26953125" style="1" customWidth="1"/>
    <col min="7682" max="7682" width="14.54296875" style="1" customWidth="1"/>
    <col min="7683" max="7684" width="0" style="1" hidden="1" customWidth="1"/>
    <col min="7685" max="7685" width="7.54296875" style="1" customWidth="1"/>
    <col min="7686" max="7686" width="19.26953125" style="1" customWidth="1"/>
    <col min="7687" max="7687" width="18.81640625" style="1" customWidth="1"/>
    <col min="7688" max="7688" width="0.1796875" style="1" customWidth="1"/>
    <col min="7689" max="7690" width="0" style="1" hidden="1" customWidth="1"/>
    <col min="7691" max="7691" width="13.54296875" style="1" bestFit="1" customWidth="1"/>
    <col min="7692" max="7692" width="10" style="1" bestFit="1" customWidth="1"/>
    <col min="7693" max="7936" width="9.1796875" style="1"/>
    <col min="7937" max="7937" width="74.26953125" style="1" customWidth="1"/>
    <col min="7938" max="7938" width="14.54296875" style="1" customWidth="1"/>
    <col min="7939" max="7940" width="0" style="1" hidden="1" customWidth="1"/>
    <col min="7941" max="7941" width="7.54296875" style="1" customWidth="1"/>
    <col min="7942" max="7942" width="19.26953125" style="1" customWidth="1"/>
    <col min="7943" max="7943" width="18.81640625" style="1" customWidth="1"/>
    <col min="7944" max="7944" width="0.1796875" style="1" customWidth="1"/>
    <col min="7945" max="7946" width="0" style="1" hidden="1" customWidth="1"/>
    <col min="7947" max="7947" width="13.54296875" style="1" bestFit="1" customWidth="1"/>
    <col min="7948" max="7948" width="10" style="1" bestFit="1" customWidth="1"/>
    <col min="7949" max="8192" width="9.1796875" style="1"/>
    <col min="8193" max="8193" width="74.26953125" style="1" customWidth="1"/>
    <col min="8194" max="8194" width="14.54296875" style="1" customWidth="1"/>
    <col min="8195" max="8196" width="0" style="1" hidden="1" customWidth="1"/>
    <col min="8197" max="8197" width="7.54296875" style="1" customWidth="1"/>
    <col min="8198" max="8198" width="19.26953125" style="1" customWidth="1"/>
    <col min="8199" max="8199" width="18.81640625" style="1" customWidth="1"/>
    <col min="8200" max="8200" width="0.1796875" style="1" customWidth="1"/>
    <col min="8201" max="8202" width="0" style="1" hidden="1" customWidth="1"/>
    <col min="8203" max="8203" width="13.54296875" style="1" bestFit="1" customWidth="1"/>
    <col min="8204" max="8204" width="10" style="1" bestFit="1" customWidth="1"/>
    <col min="8205" max="8448" width="9.1796875" style="1"/>
    <col min="8449" max="8449" width="74.26953125" style="1" customWidth="1"/>
    <col min="8450" max="8450" width="14.54296875" style="1" customWidth="1"/>
    <col min="8451" max="8452" width="0" style="1" hidden="1" customWidth="1"/>
    <col min="8453" max="8453" width="7.54296875" style="1" customWidth="1"/>
    <col min="8454" max="8454" width="19.26953125" style="1" customWidth="1"/>
    <col min="8455" max="8455" width="18.81640625" style="1" customWidth="1"/>
    <col min="8456" max="8456" width="0.1796875" style="1" customWidth="1"/>
    <col min="8457" max="8458" width="0" style="1" hidden="1" customWidth="1"/>
    <col min="8459" max="8459" width="13.54296875" style="1" bestFit="1" customWidth="1"/>
    <col min="8460" max="8460" width="10" style="1" bestFit="1" customWidth="1"/>
    <col min="8461" max="8704" width="9.1796875" style="1"/>
    <col min="8705" max="8705" width="74.26953125" style="1" customWidth="1"/>
    <col min="8706" max="8706" width="14.54296875" style="1" customWidth="1"/>
    <col min="8707" max="8708" width="0" style="1" hidden="1" customWidth="1"/>
    <col min="8709" max="8709" width="7.54296875" style="1" customWidth="1"/>
    <col min="8710" max="8710" width="19.26953125" style="1" customWidth="1"/>
    <col min="8711" max="8711" width="18.81640625" style="1" customWidth="1"/>
    <col min="8712" max="8712" width="0.1796875" style="1" customWidth="1"/>
    <col min="8713" max="8714" width="0" style="1" hidden="1" customWidth="1"/>
    <col min="8715" max="8715" width="13.54296875" style="1" bestFit="1" customWidth="1"/>
    <col min="8716" max="8716" width="10" style="1" bestFit="1" customWidth="1"/>
    <col min="8717" max="8960" width="9.1796875" style="1"/>
    <col min="8961" max="8961" width="74.26953125" style="1" customWidth="1"/>
    <col min="8962" max="8962" width="14.54296875" style="1" customWidth="1"/>
    <col min="8963" max="8964" width="0" style="1" hidden="1" customWidth="1"/>
    <col min="8965" max="8965" width="7.54296875" style="1" customWidth="1"/>
    <col min="8966" max="8966" width="19.26953125" style="1" customWidth="1"/>
    <col min="8967" max="8967" width="18.81640625" style="1" customWidth="1"/>
    <col min="8968" max="8968" width="0.1796875" style="1" customWidth="1"/>
    <col min="8969" max="8970" width="0" style="1" hidden="1" customWidth="1"/>
    <col min="8971" max="8971" width="13.54296875" style="1" bestFit="1" customWidth="1"/>
    <col min="8972" max="8972" width="10" style="1" bestFit="1" customWidth="1"/>
    <col min="8973" max="9216" width="9.1796875" style="1"/>
    <col min="9217" max="9217" width="74.26953125" style="1" customWidth="1"/>
    <col min="9218" max="9218" width="14.54296875" style="1" customWidth="1"/>
    <col min="9219" max="9220" width="0" style="1" hidden="1" customWidth="1"/>
    <col min="9221" max="9221" width="7.54296875" style="1" customWidth="1"/>
    <col min="9222" max="9222" width="19.26953125" style="1" customWidth="1"/>
    <col min="9223" max="9223" width="18.81640625" style="1" customWidth="1"/>
    <col min="9224" max="9224" width="0.1796875" style="1" customWidth="1"/>
    <col min="9225" max="9226" width="0" style="1" hidden="1" customWidth="1"/>
    <col min="9227" max="9227" width="13.54296875" style="1" bestFit="1" customWidth="1"/>
    <col min="9228" max="9228" width="10" style="1" bestFit="1" customWidth="1"/>
    <col min="9229" max="9472" width="9.1796875" style="1"/>
    <col min="9473" max="9473" width="74.26953125" style="1" customWidth="1"/>
    <col min="9474" max="9474" width="14.54296875" style="1" customWidth="1"/>
    <col min="9475" max="9476" width="0" style="1" hidden="1" customWidth="1"/>
    <col min="9477" max="9477" width="7.54296875" style="1" customWidth="1"/>
    <col min="9478" max="9478" width="19.26953125" style="1" customWidth="1"/>
    <col min="9479" max="9479" width="18.81640625" style="1" customWidth="1"/>
    <col min="9480" max="9480" width="0.1796875" style="1" customWidth="1"/>
    <col min="9481" max="9482" width="0" style="1" hidden="1" customWidth="1"/>
    <col min="9483" max="9483" width="13.54296875" style="1" bestFit="1" customWidth="1"/>
    <col min="9484" max="9484" width="10" style="1" bestFit="1" customWidth="1"/>
    <col min="9485" max="9728" width="9.1796875" style="1"/>
    <col min="9729" max="9729" width="74.26953125" style="1" customWidth="1"/>
    <col min="9730" max="9730" width="14.54296875" style="1" customWidth="1"/>
    <col min="9731" max="9732" width="0" style="1" hidden="1" customWidth="1"/>
    <col min="9733" max="9733" width="7.54296875" style="1" customWidth="1"/>
    <col min="9734" max="9734" width="19.26953125" style="1" customWidth="1"/>
    <col min="9735" max="9735" width="18.81640625" style="1" customWidth="1"/>
    <col min="9736" max="9736" width="0.1796875" style="1" customWidth="1"/>
    <col min="9737" max="9738" width="0" style="1" hidden="1" customWidth="1"/>
    <col min="9739" max="9739" width="13.54296875" style="1" bestFit="1" customWidth="1"/>
    <col min="9740" max="9740" width="10" style="1" bestFit="1" customWidth="1"/>
    <col min="9741" max="9984" width="9.1796875" style="1"/>
    <col min="9985" max="9985" width="74.26953125" style="1" customWidth="1"/>
    <col min="9986" max="9986" width="14.54296875" style="1" customWidth="1"/>
    <col min="9987" max="9988" width="0" style="1" hidden="1" customWidth="1"/>
    <col min="9989" max="9989" width="7.54296875" style="1" customWidth="1"/>
    <col min="9990" max="9990" width="19.26953125" style="1" customWidth="1"/>
    <col min="9991" max="9991" width="18.81640625" style="1" customWidth="1"/>
    <col min="9992" max="9992" width="0.1796875" style="1" customWidth="1"/>
    <col min="9993" max="9994" width="0" style="1" hidden="1" customWidth="1"/>
    <col min="9995" max="9995" width="13.54296875" style="1" bestFit="1" customWidth="1"/>
    <col min="9996" max="9996" width="10" style="1" bestFit="1" customWidth="1"/>
    <col min="9997" max="10240" width="9.1796875" style="1"/>
    <col min="10241" max="10241" width="74.26953125" style="1" customWidth="1"/>
    <col min="10242" max="10242" width="14.54296875" style="1" customWidth="1"/>
    <col min="10243" max="10244" width="0" style="1" hidden="1" customWidth="1"/>
    <col min="10245" max="10245" width="7.54296875" style="1" customWidth="1"/>
    <col min="10246" max="10246" width="19.26953125" style="1" customWidth="1"/>
    <col min="10247" max="10247" width="18.81640625" style="1" customWidth="1"/>
    <col min="10248" max="10248" width="0.1796875" style="1" customWidth="1"/>
    <col min="10249" max="10250" width="0" style="1" hidden="1" customWidth="1"/>
    <col min="10251" max="10251" width="13.54296875" style="1" bestFit="1" customWidth="1"/>
    <col min="10252" max="10252" width="10" style="1" bestFit="1" customWidth="1"/>
    <col min="10253" max="10496" width="9.1796875" style="1"/>
    <col min="10497" max="10497" width="74.26953125" style="1" customWidth="1"/>
    <col min="10498" max="10498" width="14.54296875" style="1" customWidth="1"/>
    <col min="10499" max="10500" width="0" style="1" hidden="1" customWidth="1"/>
    <col min="10501" max="10501" width="7.54296875" style="1" customWidth="1"/>
    <col min="10502" max="10502" width="19.26953125" style="1" customWidth="1"/>
    <col min="10503" max="10503" width="18.81640625" style="1" customWidth="1"/>
    <col min="10504" max="10504" width="0.1796875" style="1" customWidth="1"/>
    <col min="10505" max="10506" width="0" style="1" hidden="1" customWidth="1"/>
    <col min="10507" max="10507" width="13.54296875" style="1" bestFit="1" customWidth="1"/>
    <col min="10508" max="10508" width="10" style="1" bestFit="1" customWidth="1"/>
    <col min="10509" max="10752" width="9.1796875" style="1"/>
    <col min="10753" max="10753" width="74.26953125" style="1" customWidth="1"/>
    <col min="10754" max="10754" width="14.54296875" style="1" customWidth="1"/>
    <col min="10755" max="10756" width="0" style="1" hidden="1" customWidth="1"/>
    <col min="10757" max="10757" width="7.54296875" style="1" customWidth="1"/>
    <col min="10758" max="10758" width="19.26953125" style="1" customWidth="1"/>
    <col min="10759" max="10759" width="18.81640625" style="1" customWidth="1"/>
    <col min="10760" max="10760" width="0.1796875" style="1" customWidth="1"/>
    <col min="10761" max="10762" width="0" style="1" hidden="1" customWidth="1"/>
    <col min="10763" max="10763" width="13.54296875" style="1" bestFit="1" customWidth="1"/>
    <col min="10764" max="10764" width="10" style="1" bestFit="1" customWidth="1"/>
    <col min="10765" max="11008" width="9.1796875" style="1"/>
    <col min="11009" max="11009" width="74.26953125" style="1" customWidth="1"/>
    <col min="11010" max="11010" width="14.54296875" style="1" customWidth="1"/>
    <col min="11011" max="11012" width="0" style="1" hidden="1" customWidth="1"/>
    <col min="11013" max="11013" width="7.54296875" style="1" customWidth="1"/>
    <col min="11014" max="11014" width="19.26953125" style="1" customWidth="1"/>
    <col min="11015" max="11015" width="18.81640625" style="1" customWidth="1"/>
    <col min="11016" max="11016" width="0.1796875" style="1" customWidth="1"/>
    <col min="11017" max="11018" width="0" style="1" hidden="1" customWidth="1"/>
    <col min="11019" max="11019" width="13.54296875" style="1" bestFit="1" customWidth="1"/>
    <col min="11020" max="11020" width="10" style="1" bestFit="1" customWidth="1"/>
    <col min="11021" max="11264" width="9.1796875" style="1"/>
    <col min="11265" max="11265" width="74.26953125" style="1" customWidth="1"/>
    <col min="11266" max="11266" width="14.54296875" style="1" customWidth="1"/>
    <col min="11267" max="11268" width="0" style="1" hidden="1" customWidth="1"/>
    <col min="11269" max="11269" width="7.54296875" style="1" customWidth="1"/>
    <col min="11270" max="11270" width="19.26953125" style="1" customWidth="1"/>
    <col min="11271" max="11271" width="18.81640625" style="1" customWidth="1"/>
    <col min="11272" max="11272" width="0.1796875" style="1" customWidth="1"/>
    <col min="11273" max="11274" width="0" style="1" hidden="1" customWidth="1"/>
    <col min="11275" max="11275" width="13.54296875" style="1" bestFit="1" customWidth="1"/>
    <col min="11276" max="11276" width="10" style="1" bestFit="1" customWidth="1"/>
    <col min="11277" max="11520" width="9.1796875" style="1"/>
    <col min="11521" max="11521" width="74.26953125" style="1" customWidth="1"/>
    <col min="11522" max="11522" width="14.54296875" style="1" customWidth="1"/>
    <col min="11523" max="11524" width="0" style="1" hidden="1" customWidth="1"/>
    <col min="11525" max="11525" width="7.54296875" style="1" customWidth="1"/>
    <col min="11526" max="11526" width="19.26953125" style="1" customWidth="1"/>
    <col min="11527" max="11527" width="18.81640625" style="1" customWidth="1"/>
    <col min="11528" max="11528" width="0.1796875" style="1" customWidth="1"/>
    <col min="11529" max="11530" width="0" style="1" hidden="1" customWidth="1"/>
    <col min="11531" max="11531" width="13.54296875" style="1" bestFit="1" customWidth="1"/>
    <col min="11532" max="11532" width="10" style="1" bestFit="1" customWidth="1"/>
    <col min="11533" max="11776" width="9.1796875" style="1"/>
    <col min="11777" max="11777" width="74.26953125" style="1" customWidth="1"/>
    <col min="11778" max="11778" width="14.54296875" style="1" customWidth="1"/>
    <col min="11779" max="11780" width="0" style="1" hidden="1" customWidth="1"/>
    <col min="11781" max="11781" width="7.54296875" style="1" customWidth="1"/>
    <col min="11782" max="11782" width="19.26953125" style="1" customWidth="1"/>
    <col min="11783" max="11783" width="18.81640625" style="1" customWidth="1"/>
    <col min="11784" max="11784" width="0.1796875" style="1" customWidth="1"/>
    <col min="11785" max="11786" width="0" style="1" hidden="1" customWidth="1"/>
    <col min="11787" max="11787" width="13.54296875" style="1" bestFit="1" customWidth="1"/>
    <col min="11788" max="11788" width="10" style="1" bestFit="1" customWidth="1"/>
    <col min="11789" max="12032" width="9.1796875" style="1"/>
    <col min="12033" max="12033" width="74.26953125" style="1" customWidth="1"/>
    <col min="12034" max="12034" width="14.54296875" style="1" customWidth="1"/>
    <col min="12035" max="12036" width="0" style="1" hidden="1" customWidth="1"/>
    <col min="12037" max="12037" width="7.54296875" style="1" customWidth="1"/>
    <col min="12038" max="12038" width="19.26953125" style="1" customWidth="1"/>
    <col min="12039" max="12039" width="18.81640625" style="1" customWidth="1"/>
    <col min="12040" max="12040" width="0.1796875" style="1" customWidth="1"/>
    <col min="12041" max="12042" width="0" style="1" hidden="1" customWidth="1"/>
    <col min="12043" max="12043" width="13.54296875" style="1" bestFit="1" customWidth="1"/>
    <col min="12044" max="12044" width="10" style="1" bestFit="1" customWidth="1"/>
    <col min="12045" max="12288" width="9.1796875" style="1"/>
    <col min="12289" max="12289" width="74.26953125" style="1" customWidth="1"/>
    <col min="12290" max="12290" width="14.54296875" style="1" customWidth="1"/>
    <col min="12291" max="12292" width="0" style="1" hidden="1" customWidth="1"/>
    <col min="12293" max="12293" width="7.54296875" style="1" customWidth="1"/>
    <col min="12294" max="12294" width="19.26953125" style="1" customWidth="1"/>
    <col min="12295" max="12295" width="18.81640625" style="1" customWidth="1"/>
    <col min="12296" max="12296" width="0.1796875" style="1" customWidth="1"/>
    <col min="12297" max="12298" width="0" style="1" hidden="1" customWidth="1"/>
    <col min="12299" max="12299" width="13.54296875" style="1" bestFit="1" customWidth="1"/>
    <col min="12300" max="12300" width="10" style="1" bestFit="1" customWidth="1"/>
    <col min="12301" max="12544" width="9.1796875" style="1"/>
    <col min="12545" max="12545" width="74.26953125" style="1" customWidth="1"/>
    <col min="12546" max="12546" width="14.54296875" style="1" customWidth="1"/>
    <col min="12547" max="12548" width="0" style="1" hidden="1" customWidth="1"/>
    <col min="12549" max="12549" width="7.54296875" style="1" customWidth="1"/>
    <col min="12550" max="12550" width="19.26953125" style="1" customWidth="1"/>
    <col min="12551" max="12551" width="18.81640625" style="1" customWidth="1"/>
    <col min="12552" max="12552" width="0.1796875" style="1" customWidth="1"/>
    <col min="12553" max="12554" width="0" style="1" hidden="1" customWidth="1"/>
    <col min="12555" max="12555" width="13.54296875" style="1" bestFit="1" customWidth="1"/>
    <col min="12556" max="12556" width="10" style="1" bestFit="1" customWidth="1"/>
    <col min="12557" max="12800" width="9.1796875" style="1"/>
    <col min="12801" max="12801" width="74.26953125" style="1" customWidth="1"/>
    <col min="12802" max="12802" width="14.54296875" style="1" customWidth="1"/>
    <col min="12803" max="12804" width="0" style="1" hidden="1" customWidth="1"/>
    <col min="12805" max="12805" width="7.54296875" style="1" customWidth="1"/>
    <col min="12806" max="12806" width="19.26953125" style="1" customWidth="1"/>
    <col min="12807" max="12807" width="18.81640625" style="1" customWidth="1"/>
    <col min="12808" max="12808" width="0.1796875" style="1" customWidth="1"/>
    <col min="12809" max="12810" width="0" style="1" hidden="1" customWidth="1"/>
    <col min="12811" max="12811" width="13.54296875" style="1" bestFit="1" customWidth="1"/>
    <col min="12812" max="12812" width="10" style="1" bestFit="1" customWidth="1"/>
    <col min="12813" max="13056" width="9.1796875" style="1"/>
    <col min="13057" max="13057" width="74.26953125" style="1" customWidth="1"/>
    <col min="13058" max="13058" width="14.54296875" style="1" customWidth="1"/>
    <col min="13059" max="13060" width="0" style="1" hidden="1" customWidth="1"/>
    <col min="13061" max="13061" width="7.54296875" style="1" customWidth="1"/>
    <col min="13062" max="13062" width="19.26953125" style="1" customWidth="1"/>
    <col min="13063" max="13063" width="18.81640625" style="1" customWidth="1"/>
    <col min="13064" max="13064" width="0.1796875" style="1" customWidth="1"/>
    <col min="13065" max="13066" width="0" style="1" hidden="1" customWidth="1"/>
    <col min="13067" max="13067" width="13.54296875" style="1" bestFit="1" customWidth="1"/>
    <col min="13068" max="13068" width="10" style="1" bestFit="1" customWidth="1"/>
    <col min="13069" max="13312" width="9.1796875" style="1"/>
    <col min="13313" max="13313" width="74.26953125" style="1" customWidth="1"/>
    <col min="13314" max="13314" width="14.54296875" style="1" customWidth="1"/>
    <col min="13315" max="13316" width="0" style="1" hidden="1" customWidth="1"/>
    <col min="13317" max="13317" width="7.54296875" style="1" customWidth="1"/>
    <col min="13318" max="13318" width="19.26953125" style="1" customWidth="1"/>
    <col min="13319" max="13319" width="18.81640625" style="1" customWidth="1"/>
    <col min="13320" max="13320" width="0.1796875" style="1" customWidth="1"/>
    <col min="13321" max="13322" width="0" style="1" hidden="1" customWidth="1"/>
    <col min="13323" max="13323" width="13.54296875" style="1" bestFit="1" customWidth="1"/>
    <col min="13324" max="13324" width="10" style="1" bestFit="1" customWidth="1"/>
    <col min="13325" max="13568" width="9.1796875" style="1"/>
    <col min="13569" max="13569" width="74.26953125" style="1" customWidth="1"/>
    <col min="13570" max="13570" width="14.54296875" style="1" customWidth="1"/>
    <col min="13571" max="13572" width="0" style="1" hidden="1" customWidth="1"/>
    <col min="13573" max="13573" width="7.54296875" style="1" customWidth="1"/>
    <col min="13574" max="13574" width="19.26953125" style="1" customWidth="1"/>
    <col min="13575" max="13575" width="18.81640625" style="1" customWidth="1"/>
    <col min="13576" max="13576" width="0.1796875" style="1" customWidth="1"/>
    <col min="13577" max="13578" width="0" style="1" hidden="1" customWidth="1"/>
    <col min="13579" max="13579" width="13.54296875" style="1" bestFit="1" customWidth="1"/>
    <col min="13580" max="13580" width="10" style="1" bestFit="1" customWidth="1"/>
    <col min="13581" max="13824" width="9.1796875" style="1"/>
    <col min="13825" max="13825" width="74.26953125" style="1" customWidth="1"/>
    <col min="13826" max="13826" width="14.54296875" style="1" customWidth="1"/>
    <col min="13827" max="13828" width="0" style="1" hidden="1" customWidth="1"/>
    <col min="13829" max="13829" width="7.54296875" style="1" customWidth="1"/>
    <col min="13830" max="13830" width="19.26953125" style="1" customWidth="1"/>
    <col min="13831" max="13831" width="18.81640625" style="1" customWidth="1"/>
    <col min="13832" max="13832" width="0.1796875" style="1" customWidth="1"/>
    <col min="13833" max="13834" width="0" style="1" hidden="1" customWidth="1"/>
    <col min="13835" max="13835" width="13.54296875" style="1" bestFit="1" customWidth="1"/>
    <col min="13836" max="13836" width="10" style="1" bestFit="1" customWidth="1"/>
    <col min="13837" max="14080" width="9.1796875" style="1"/>
    <col min="14081" max="14081" width="74.26953125" style="1" customWidth="1"/>
    <col min="14082" max="14082" width="14.54296875" style="1" customWidth="1"/>
    <col min="14083" max="14084" width="0" style="1" hidden="1" customWidth="1"/>
    <col min="14085" max="14085" width="7.54296875" style="1" customWidth="1"/>
    <col min="14086" max="14086" width="19.26953125" style="1" customWidth="1"/>
    <col min="14087" max="14087" width="18.81640625" style="1" customWidth="1"/>
    <col min="14088" max="14088" width="0.1796875" style="1" customWidth="1"/>
    <col min="14089" max="14090" width="0" style="1" hidden="1" customWidth="1"/>
    <col min="14091" max="14091" width="13.54296875" style="1" bestFit="1" customWidth="1"/>
    <col min="14092" max="14092" width="10" style="1" bestFit="1" customWidth="1"/>
    <col min="14093" max="14336" width="9.1796875" style="1"/>
    <col min="14337" max="14337" width="74.26953125" style="1" customWidth="1"/>
    <col min="14338" max="14338" width="14.54296875" style="1" customWidth="1"/>
    <col min="14339" max="14340" width="0" style="1" hidden="1" customWidth="1"/>
    <col min="14341" max="14341" width="7.54296875" style="1" customWidth="1"/>
    <col min="14342" max="14342" width="19.26953125" style="1" customWidth="1"/>
    <col min="14343" max="14343" width="18.81640625" style="1" customWidth="1"/>
    <col min="14344" max="14344" width="0.1796875" style="1" customWidth="1"/>
    <col min="14345" max="14346" width="0" style="1" hidden="1" customWidth="1"/>
    <col min="14347" max="14347" width="13.54296875" style="1" bestFit="1" customWidth="1"/>
    <col min="14348" max="14348" width="10" style="1" bestFit="1" customWidth="1"/>
    <col min="14349" max="14592" width="9.1796875" style="1"/>
    <col min="14593" max="14593" width="74.26953125" style="1" customWidth="1"/>
    <col min="14594" max="14594" width="14.54296875" style="1" customWidth="1"/>
    <col min="14595" max="14596" width="0" style="1" hidden="1" customWidth="1"/>
    <col min="14597" max="14597" width="7.54296875" style="1" customWidth="1"/>
    <col min="14598" max="14598" width="19.26953125" style="1" customWidth="1"/>
    <col min="14599" max="14599" width="18.81640625" style="1" customWidth="1"/>
    <col min="14600" max="14600" width="0.1796875" style="1" customWidth="1"/>
    <col min="14601" max="14602" width="0" style="1" hidden="1" customWidth="1"/>
    <col min="14603" max="14603" width="13.54296875" style="1" bestFit="1" customWidth="1"/>
    <col min="14604" max="14604" width="10" style="1" bestFit="1" customWidth="1"/>
    <col min="14605" max="14848" width="9.1796875" style="1"/>
    <col min="14849" max="14849" width="74.26953125" style="1" customWidth="1"/>
    <col min="14850" max="14850" width="14.54296875" style="1" customWidth="1"/>
    <col min="14851" max="14852" width="0" style="1" hidden="1" customWidth="1"/>
    <col min="14853" max="14853" width="7.54296875" style="1" customWidth="1"/>
    <col min="14854" max="14854" width="19.26953125" style="1" customWidth="1"/>
    <col min="14855" max="14855" width="18.81640625" style="1" customWidth="1"/>
    <col min="14856" max="14856" width="0.1796875" style="1" customWidth="1"/>
    <col min="14857" max="14858" width="0" style="1" hidden="1" customWidth="1"/>
    <col min="14859" max="14859" width="13.54296875" style="1" bestFit="1" customWidth="1"/>
    <col min="14860" max="14860" width="10" style="1" bestFit="1" customWidth="1"/>
    <col min="14861" max="15104" width="9.1796875" style="1"/>
    <col min="15105" max="15105" width="74.26953125" style="1" customWidth="1"/>
    <col min="15106" max="15106" width="14.54296875" style="1" customWidth="1"/>
    <col min="15107" max="15108" width="0" style="1" hidden="1" customWidth="1"/>
    <col min="15109" max="15109" width="7.54296875" style="1" customWidth="1"/>
    <col min="15110" max="15110" width="19.26953125" style="1" customWidth="1"/>
    <col min="15111" max="15111" width="18.81640625" style="1" customWidth="1"/>
    <col min="15112" max="15112" width="0.1796875" style="1" customWidth="1"/>
    <col min="15113" max="15114" width="0" style="1" hidden="1" customWidth="1"/>
    <col min="15115" max="15115" width="13.54296875" style="1" bestFit="1" customWidth="1"/>
    <col min="15116" max="15116" width="10" style="1" bestFit="1" customWidth="1"/>
    <col min="15117" max="15360" width="9.1796875" style="1"/>
    <col min="15361" max="15361" width="74.26953125" style="1" customWidth="1"/>
    <col min="15362" max="15362" width="14.54296875" style="1" customWidth="1"/>
    <col min="15363" max="15364" width="0" style="1" hidden="1" customWidth="1"/>
    <col min="15365" max="15365" width="7.54296875" style="1" customWidth="1"/>
    <col min="15366" max="15366" width="19.26953125" style="1" customWidth="1"/>
    <col min="15367" max="15367" width="18.81640625" style="1" customWidth="1"/>
    <col min="15368" max="15368" width="0.1796875" style="1" customWidth="1"/>
    <col min="15369" max="15370" width="0" style="1" hidden="1" customWidth="1"/>
    <col min="15371" max="15371" width="13.54296875" style="1" bestFit="1" customWidth="1"/>
    <col min="15372" max="15372" width="10" style="1" bestFit="1" customWidth="1"/>
    <col min="15373" max="15616" width="9.1796875" style="1"/>
    <col min="15617" max="15617" width="74.26953125" style="1" customWidth="1"/>
    <col min="15618" max="15618" width="14.54296875" style="1" customWidth="1"/>
    <col min="15619" max="15620" width="0" style="1" hidden="1" customWidth="1"/>
    <col min="15621" max="15621" width="7.54296875" style="1" customWidth="1"/>
    <col min="15622" max="15622" width="19.26953125" style="1" customWidth="1"/>
    <col min="15623" max="15623" width="18.81640625" style="1" customWidth="1"/>
    <col min="15624" max="15624" width="0.1796875" style="1" customWidth="1"/>
    <col min="15625" max="15626" width="0" style="1" hidden="1" customWidth="1"/>
    <col min="15627" max="15627" width="13.54296875" style="1" bestFit="1" customWidth="1"/>
    <col min="15628" max="15628" width="10" style="1" bestFit="1" customWidth="1"/>
    <col min="15629" max="15872" width="9.1796875" style="1"/>
    <col min="15873" max="15873" width="74.26953125" style="1" customWidth="1"/>
    <col min="15874" max="15874" width="14.54296875" style="1" customWidth="1"/>
    <col min="15875" max="15876" width="0" style="1" hidden="1" customWidth="1"/>
    <col min="15877" max="15877" width="7.54296875" style="1" customWidth="1"/>
    <col min="15878" max="15878" width="19.26953125" style="1" customWidth="1"/>
    <col min="15879" max="15879" width="18.81640625" style="1" customWidth="1"/>
    <col min="15880" max="15880" width="0.1796875" style="1" customWidth="1"/>
    <col min="15881" max="15882" width="0" style="1" hidden="1" customWidth="1"/>
    <col min="15883" max="15883" width="13.54296875" style="1" bestFit="1" customWidth="1"/>
    <col min="15884" max="15884" width="10" style="1" bestFit="1" customWidth="1"/>
    <col min="15885" max="16128" width="9.1796875" style="1"/>
    <col min="16129" max="16129" width="74.26953125" style="1" customWidth="1"/>
    <col min="16130" max="16130" width="14.54296875" style="1" customWidth="1"/>
    <col min="16131" max="16132" width="0" style="1" hidden="1" customWidth="1"/>
    <col min="16133" max="16133" width="7.54296875" style="1" customWidth="1"/>
    <col min="16134" max="16134" width="19.26953125" style="1" customWidth="1"/>
    <col min="16135" max="16135" width="18.81640625" style="1" customWidth="1"/>
    <col min="16136" max="16136" width="0.1796875" style="1" customWidth="1"/>
    <col min="16137" max="16138" width="0" style="1" hidden="1" customWidth="1"/>
    <col min="16139" max="16139" width="13.54296875" style="1" bestFit="1" customWidth="1"/>
    <col min="16140" max="16140" width="10" style="1" bestFit="1" customWidth="1"/>
    <col min="16141" max="16384" width="9.1796875" style="1"/>
  </cols>
  <sheetData>
    <row r="1" spans="1:11" x14ac:dyDescent="0.35">
      <c r="B1" s="2" t="s">
        <v>0</v>
      </c>
      <c r="C1" s="3"/>
      <c r="D1" s="3"/>
      <c r="E1" s="3"/>
      <c r="F1" s="3"/>
      <c r="G1" s="3"/>
    </row>
    <row r="2" spans="1:11" x14ac:dyDescent="0.35">
      <c r="B2" s="2" t="s">
        <v>1</v>
      </c>
      <c r="C2" s="3"/>
      <c r="D2" s="3"/>
      <c r="E2" s="3"/>
      <c r="F2" s="3"/>
      <c r="G2" s="3"/>
    </row>
    <row r="3" spans="1:11" ht="38.5" customHeight="1" x14ac:dyDescent="0.35">
      <c r="B3" s="4" t="s">
        <v>2</v>
      </c>
      <c r="C3" s="3"/>
      <c r="D3" s="3"/>
      <c r="E3" s="3"/>
      <c r="F3" s="3"/>
      <c r="G3" s="3"/>
    </row>
    <row r="4" spans="1:11" ht="15" customHeight="1" x14ac:dyDescent="0.35">
      <c r="G4" s="6"/>
    </row>
    <row r="5" spans="1:11" ht="47.25" customHeight="1" x14ac:dyDescent="0.35">
      <c r="A5" s="7" t="s">
        <v>3</v>
      </c>
      <c r="B5" s="7"/>
      <c r="C5" s="7"/>
      <c r="D5" s="7"/>
      <c r="E5" s="7"/>
      <c r="F5" s="7"/>
      <c r="G5" s="7"/>
    </row>
    <row r="6" spans="1:11" ht="15" thickBot="1" x14ac:dyDescent="0.4">
      <c r="A6" s="8"/>
      <c r="B6" s="9"/>
      <c r="C6" s="9"/>
      <c r="D6" s="9"/>
      <c r="E6" s="9"/>
      <c r="F6" s="9"/>
      <c r="G6" s="10"/>
    </row>
    <row r="7" spans="1:11" ht="12.75" customHeight="1" x14ac:dyDescent="0.35">
      <c r="A7" s="11" t="s">
        <v>4</v>
      </c>
      <c r="B7" s="12" t="s">
        <v>5</v>
      </c>
      <c r="C7" s="13" t="s">
        <v>6</v>
      </c>
      <c r="D7" s="14" t="s">
        <v>7</v>
      </c>
      <c r="E7" s="15" t="s">
        <v>8</v>
      </c>
      <c r="F7" s="16" t="s">
        <v>9</v>
      </c>
      <c r="G7" s="16" t="s">
        <v>10</v>
      </c>
    </row>
    <row r="8" spans="1:11" x14ac:dyDescent="0.35">
      <c r="A8" s="17"/>
      <c r="B8" s="18"/>
      <c r="C8" s="19"/>
      <c r="D8" s="20"/>
      <c r="E8" s="21"/>
      <c r="F8" s="22"/>
      <c r="G8" s="22"/>
    </row>
    <row r="9" spans="1:11" x14ac:dyDescent="0.35">
      <c r="A9" s="17"/>
      <c r="B9" s="18"/>
      <c r="C9" s="19"/>
      <c r="D9" s="20"/>
      <c r="E9" s="21"/>
      <c r="F9" s="22"/>
      <c r="G9" s="22"/>
    </row>
    <row r="10" spans="1:11" x14ac:dyDescent="0.35">
      <c r="A10" s="17"/>
      <c r="B10" s="18"/>
      <c r="C10" s="19"/>
      <c r="D10" s="20"/>
      <c r="E10" s="21"/>
      <c r="F10" s="22"/>
      <c r="G10" s="22"/>
    </row>
    <row r="11" spans="1:11" x14ac:dyDescent="0.35">
      <c r="A11" s="17"/>
      <c r="B11" s="18"/>
      <c r="C11" s="19"/>
      <c r="D11" s="20"/>
      <c r="E11" s="21"/>
      <c r="F11" s="22"/>
      <c r="G11" s="22"/>
    </row>
    <row r="12" spans="1:11" ht="15" thickBot="1" x14ac:dyDescent="0.4">
      <c r="A12" s="17"/>
      <c r="B12" s="18"/>
      <c r="C12" s="23"/>
      <c r="D12" s="24"/>
      <c r="E12" s="25"/>
      <c r="F12" s="22"/>
      <c r="G12" s="22"/>
    </row>
    <row r="13" spans="1:11" ht="29.25" customHeight="1" x14ac:dyDescent="0.35">
      <c r="A13" s="26" t="s">
        <v>11</v>
      </c>
      <c r="B13" s="27" t="s">
        <v>12</v>
      </c>
      <c r="C13" s="28"/>
      <c r="D13" s="29"/>
      <c r="E13" s="27"/>
      <c r="F13" s="30">
        <f>F14+F112+F123+F127+F131</f>
        <v>312269400</v>
      </c>
      <c r="G13" s="30">
        <f>G14+G112+G123+G127+G131</f>
        <v>327032200</v>
      </c>
      <c r="I13" s="31"/>
    </row>
    <row r="14" spans="1:11" ht="45" customHeight="1" x14ac:dyDescent="0.35">
      <c r="A14" s="32" t="s">
        <v>13</v>
      </c>
      <c r="B14" s="33" t="s">
        <v>14</v>
      </c>
      <c r="C14" s="34"/>
      <c r="D14" s="35"/>
      <c r="E14" s="33"/>
      <c r="F14" s="36">
        <f>F15+F47</f>
        <v>304774400</v>
      </c>
      <c r="G14" s="36">
        <f>G15+G47</f>
        <v>319887200</v>
      </c>
      <c r="I14" s="31"/>
      <c r="K14" s="37"/>
    </row>
    <row r="15" spans="1:11" ht="30.75" customHeight="1" x14ac:dyDescent="0.35">
      <c r="A15" s="32" t="s">
        <v>15</v>
      </c>
      <c r="B15" s="33" t="s">
        <v>16</v>
      </c>
      <c r="C15" s="34"/>
      <c r="D15" s="35"/>
      <c r="E15" s="33"/>
      <c r="F15" s="36">
        <f>F16</f>
        <v>85301500</v>
      </c>
      <c r="G15" s="36">
        <f>G16</f>
        <v>78290500</v>
      </c>
      <c r="I15" s="31"/>
      <c r="K15" s="37"/>
    </row>
    <row r="16" spans="1:11" ht="14.25" customHeight="1" x14ac:dyDescent="0.35">
      <c r="A16" s="32" t="s">
        <v>17</v>
      </c>
      <c r="B16" s="38"/>
      <c r="C16" s="39" t="s">
        <v>18</v>
      </c>
      <c r="D16" s="40" t="s">
        <v>19</v>
      </c>
      <c r="E16" s="41"/>
      <c r="F16" s="42">
        <f>F18+F19+F21+F28+F33+F36+F39+F42+F44</f>
        <v>85301500</v>
      </c>
      <c r="G16" s="42">
        <f>G18+G19+G21+G28+G33+G36+G39+G42+G44</f>
        <v>78290500</v>
      </c>
      <c r="K16" s="43"/>
    </row>
    <row r="17" spans="1:11" ht="15.75" customHeight="1" x14ac:dyDescent="0.35">
      <c r="A17" s="44" t="s">
        <v>20</v>
      </c>
      <c r="B17" s="45" t="s">
        <v>21</v>
      </c>
      <c r="C17" s="46" t="s">
        <v>18</v>
      </c>
      <c r="D17" s="47" t="s">
        <v>19</v>
      </c>
      <c r="E17" s="45"/>
      <c r="F17" s="48">
        <f>F18</f>
        <v>14000000</v>
      </c>
      <c r="G17" s="48">
        <f>G18</f>
        <v>14000000</v>
      </c>
      <c r="K17" s="37"/>
    </row>
    <row r="18" spans="1:11" ht="26.25" customHeight="1" x14ac:dyDescent="0.35">
      <c r="A18" s="49" t="s">
        <v>22</v>
      </c>
      <c r="B18" s="45" t="s">
        <v>21</v>
      </c>
      <c r="C18" s="50" t="s">
        <v>18</v>
      </c>
      <c r="D18" s="51" t="s">
        <v>19</v>
      </c>
      <c r="E18" s="45" t="s">
        <v>23</v>
      </c>
      <c r="F18" s="48">
        <v>14000000</v>
      </c>
      <c r="G18" s="48">
        <v>14000000</v>
      </c>
      <c r="K18" s="37"/>
    </row>
    <row r="19" spans="1:11" ht="15" customHeight="1" x14ac:dyDescent="0.35">
      <c r="A19" s="44" t="s">
        <v>24</v>
      </c>
      <c r="B19" s="45" t="s">
        <v>25</v>
      </c>
      <c r="C19" s="46" t="s">
        <v>18</v>
      </c>
      <c r="D19" s="47" t="s">
        <v>19</v>
      </c>
      <c r="E19" s="45"/>
      <c r="F19" s="48">
        <f>F20</f>
        <v>300000</v>
      </c>
      <c r="G19" s="48">
        <f>G20</f>
        <v>300000</v>
      </c>
      <c r="K19" s="37"/>
    </row>
    <row r="20" spans="1:11" ht="24" customHeight="1" x14ac:dyDescent="0.35">
      <c r="A20" s="49" t="s">
        <v>22</v>
      </c>
      <c r="B20" s="45" t="s">
        <v>25</v>
      </c>
      <c r="C20" s="50" t="s">
        <v>18</v>
      </c>
      <c r="D20" s="51" t="s">
        <v>19</v>
      </c>
      <c r="E20" s="45" t="s">
        <v>23</v>
      </c>
      <c r="F20" s="48">
        <v>300000</v>
      </c>
      <c r="G20" s="48">
        <v>300000</v>
      </c>
      <c r="J20" s="31"/>
      <c r="K20" s="37"/>
    </row>
    <row r="21" spans="1:11" ht="15.75" customHeight="1" x14ac:dyDescent="0.35">
      <c r="A21" s="44" t="s">
        <v>26</v>
      </c>
      <c r="B21" s="45" t="s">
        <v>27</v>
      </c>
      <c r="C21" s="46" t="s">
        <v>18</v>
      </c>
      <c r="D21" s="47" t="s">
        <v>19</v>
      </c>
      <c r="E21" s="45"/>
      <c r="F21" s="48">
        <f>SUM(F22:F27)</f>
        <v>19781000</v>
      </c>
      <c r="G21" s="48">
        <f>SUM(G22:G27)</f>
        <v>21002000</v>
      </c>
      <c r="K21" s="37"/>
    </row>
    <row r="22" spans="1:11" ht="16.5" customHeight="1" x14ac:dyDescent="0.35">
      <c r="A22" s="49" t="s">
        <v>28</v>
      </c>
      <c r="B22" s="45" t="s">
        <v>27</v>
      </c>
      <c r="C22" s="50" t="s">
        <v>18</v>
      </c>
      <c r="D22" s="51" t="s">
        <v>19</v>
      </c>
      <c r="E22" s="45" t="s">
        <v>29</v>
      </c>
      <c r="F22" s="52">
        <v>10296000</v>
      </c>
      <c r="G22" s="52">
        <v>10200000</v>
      </c>
      <c r="K22" s="37"/>
    </row>
    <row r="23" spans="1:11" ht="25.5" customHeight="1" x14ac:dyDescent="0.35">
      <c r="A23" s="49" t="s">
        <v>22</v>
      </c>
      <c r="B23" s="45" t="s">
        <v>27</v>
      </c>
      <c r="C23" s="50" t="s">
        <v>18</v>
      </c>
      <c r="D23" s="51" t="s">
        <v>19</v>
      </c>
      <c r="E23" s="45" t="s">
        <v>23</v>
      </c>
      <c r="F23" s="52">
        <v>8000000</v>
      </c>
      <c r="G23" s="52">
        <v>9317000</v>
      </c>
      <c r="K23" s="37"/>
    </row>
    <row r="24" spans="1:11" ht="15" customHeight="1" x14ac:dyDescent="0.35">
      <c r="A24" s="49" t="s">
        <v>30</v>
      </c>
      <c r="B24" s="45" t="s">
        <v>27</v>
      </c>
      <c r="C24" s="50" t="s">
        <v>18</v>
      </c>
      <c r="D24" s="51" t="s">
        <v>19</v>
      </c>
      <c r="E24" s="45" t="s">
        <v>31</v>
      </c>
      <c r="F24" s="52">
        <v>200000</v>
      </c>
      <c r="G24" s="52">
        <v>200000</v>
      </c>
      <c r="K24" s="37"/>
    </row>
    <row r="25" spans="1:11" ht="17.5" customHeight="1" x14ac:dyDescent="0.35">
      <c r="A25" s="49" t="s">
        <v>32</v>
      </c>
      <c r="B25" s="45" t="s">
        <v>27</v>
      </c>
      <c r="C25" s="50" t="s">
        <v>18</v>
      </c>
      <c r="D25" s="51" t="s">
        <v>19</v>
      </c>
      <c r="E25" s="45" t="s">
        <v>33</v>
      </c>
      <c r="F25" s="52">
        <v>350000</v>
      </c>
      <c r="G25" s="52">
        <v>350000</v>
      </c>
      <c r="K25" s="37"/>
    </row>
    <row r="26" spans="1:11" ht="24.65" customHeight="1" x14ac:dyDescent="0.35">
      <c r="A26" s="53" t="s">
        <v>34</v>
      </c>
      <c r="B26" s="45" t="s">
        <v>27</v>
      </c>
      <c r="C26" s="50" t="s">
        <v>18</v>
      </c>
      <c r="D26" s="51" t="s">
        <v>19</v>
      </c>
      <c r="E26" s="45" t="s">
        <v>35</v>
      </c>
      <c r="F26" s="52">
        <v>180000</v>
      </c>
      <c r="G26" s="52">
        <v>180000</v>
      </c>
      <c r="K26" s="37"/>
    </row>
    <row r="27" spans="1:11" ht="16.5" customHeight="1" x14ac:dyDescent="0.35">
      <c r="A27" s="49" t="s">
        <v>36</v>
      </c>
      <c r="B27" s="45" t="s">
        <v>27</v>
      </c>
      <c r="C27" s="50" t="s">
        <v>18</v>
      </c>
      <c r="D27" s="51" t="s">
        <v>19</v>
      </c>
      <c r="E27" s="45" t="s">
        <v>37</v>
      </c>
      <c r="F27" s="52">
        <v>755000</v>
      </c>
      <c r="G27" s="52">
        <v>755000</v>
      </c>
      <c r="K27" s="37"/>
    </row>
    <row r="28" spans="1:11" ht="40.5" customHeight="1" x14ac:dyDescent="0.35">
      <c r="A28" s="44" t="s">
        <v>38</v>
      </c>
      <c r="B28" s="45" t="s">
        <v>39</v>
      </c>
      <c r="C28" s="50" t="s">
        <v>18</v>
      </c>
      <c r="D28" s="51" t="s">
        <v>19</v>
      </c>
      <c r="E28" s="45"/>
      <c r="F28" s="48">
        <f>F29+F30+F31+F32</f>
        <v>50085000</v>
      </c>
      <c r="G28" s="48">
        <f>G29+G30+G31+G32</f>
        <v>41863000</v>
      </c>
      <c r="K28" s="37"/>
    </row>
    <row r="29" spans="1:11" ht="18" customHeight="1" x14ac:dyDescent="0.35">
      <c r="A29" s="49" t="s">
        <v>28</v>
      </c>
      <c r="B29" s="45" t="s">
        <v>39</v>
      </c>
      <c r="C29" s="50" t="s">
        <v>18</v>
      </c>
      <c r="D29" s="51" t="s">
        <v>19</v>
      </c>
      <c r="E29" s="45" t="s">
        <v>29</v>
      </c>
      <c r="F29" s="52">
        <v>46150000</v>
      </c>
      <c r="G29" s="52">
        <v>37928000</v>
      </c>
      <c r="K29" s="37"/>
    </row>
    <row r="30" spans="1:11" ht="27.75" customHeight="1" x14ac:dyDescent="0.35">
      <c r="A30" s="49" t="s">
        <v>22</v>
      </c>
      <c r="B30" s="45" t="s">
        <v>39</v>
      </c>
      <c r="C30" s="50" t="s">
        <v>18</v>
      </c>
      <c r="D30" s="51" t="s">
        <v>19</v>
      </c>
      <c r="E30" s="45" t="s">
        <v>23</v>
      </c>
      <c r="F30" s="52">
        <v>930000</v>
      </c>
      <c r="G30" s="52">
        <v>930000</v>
      </c>
      <c r="K30" s="37"/>
    </row>
    <row r="31" spans="1:11" ht="21" customHeight="1" x14ac:dyDescent="0.35">
      <c r="A31" s="49" t="s">
        <v>32</v>
      </c>
      <c r="B31" s="45" t="s">
        <v>39</v>
      </c>
      <c r="C31" s="50" t="s">
        <v>18</v>
      </c>
      <c r="D31" s="51" t="s">
        <v>19</v>
      </c>
      <c r="E31" s="45" t="s">
        <v>33</v>
      </c>
      <c r="F31" s="52">
        <v>3000000</v>
      </c>
      <c r="G31" s="52">
        <v>3000000</v>
      </c>
      <c r="K31" s="37"/>
    </row>
    <row r="32" spans="1:11" ht="16.5" customHeight="1" x14ac:dyDescent="0.35">
      <c r="A32" s="49" t="s">
        <v>36</v>
      </c>
      <c r="B32" s="45" t="s">
        <v>39</v>
      </c>
      <c r="C32" s="50" t="s">
        <v>18</v>
      </c>
      <c r="D32" s="51" t="s">
        <v>19</v>
      </c>
      <c r="E32" s="45" t="s">
        <v>37</v>
      </c>
      <c r="F32" s="52">
        <v>5000</v>
      </c>
      <c r="G32" s="52">
        <v>5000</v>
      </c>
      <c r="K32" s="37"/>
    </row>
    <row r="33" spans="1:11" ht="63.75" customHeight="1" x14ac:dyDescent="0.35">
      <c r="A33" s="44" t="s">
        <v>40</v>
      </c>
      <c r="B33" s="45" t="s">
        <v>41</v>
      </c>
      <c r="C33" s="50" t="s">
        <v>18</v>
      </c>
      <c r="D33" s="51" t="s">
        <v>19</v>
      </c>
      <c r="E33" s="45"/>
      <c r="F33" s="48">
        <f>F34+F35</f>
        <v>740000</v>
      </c>
      <c r="G33" s="48">
        <f>G34+G35</f>
        <v>730000</v>
      </c>
      <c r="K33" s="37"/>
    </row>
    <row r="34" spans="1:11" ht="18" customHeight="1" x14ac:dyDescent="0.35">
      <c r="A34" s="49" t="s">
        <v>28</v>
      </c>
      <c r="B34" s="45" t="s">
        <v>41</v>
      </c>
      <c r="C34" s="50" t="s">
        <v>18</v>
      </c>
      <c r="D34" s="51" t="s">
        <v>19</v>
      </c>
      <c r="E34" s="45" t="s">
        <v>29</v>
      </c>
      <c r="F34" s="48">
        <v>634000</v>
      </c>
      <c r="G34" s="48">
        <v>624000</v>
      </c>
      <c r="K34" s="37"/>
    </row>
    <row r="35" spans="1:11" ht="16.5" customHeight="1" x14ac:dyDescent="0.35">
      <c r="A35" s="49" t="s">
        <v>32</v>
      </c>
      <c r="B35" s="45" t="s">
        <v>41</v>
      </c>
      <c r="C35" s="54" t="s">
        <v>18</v>
      </c>
      <c r="D35" s="47" t="s">
        <v>19</v>
      </c>
      <c r="E35" s="45" t="s">
        <v>33</v>
      </c>
      <c r="F35" s="48">
        <v>106000</v>
      </c>
      <c r="G35" s="48">
        <v>106000</v>
      </c>
      <c r="K35" s="37"/>
    </row>
    <row r="36" spans="1:11" ht="81.75" customHeight="1" x14ac:dyDescent="0.35">
      <c r="A36" s="44" t="s">
        <v>42</v>
      </c>
      <c r="B36" s="45" t="s">
        <v>43</v>
      </c>
      <c r="C36" s="54" t="s">
        <v>18</v>
      </c>
      <c r="D36" s="47" t="s">
        <v>19</v>
      </c>
      <c r="E36" s="45"/>
      <c r="F36" s="48">
        <f>SUM(F37:F38)</f>
        <v>395500</v>
      </c>
      <c r="G36" s="48">
        <f>SUM(G37:G38)</f>
        <v>395500</v>
      </c>
      <c r="K36" s="37"/>
    </row>
    <row r="37" spans="1:11" ht="16.5" customHeight="1" x14ac:dyDescent="0.35">
      <c r="A37" s="49" t="s">
        <v>28</v>
      </c>
      <c r="B37" s="45" t="s">
        <v>43</v>
      </c>
      <c r="C37" s="54" t="s">
        <v>18</v>
      </c>
      <c r="D37" s="47" t="s">
        <v>19</v>
      </c>
      <c r="E37" s="45" t="s">
        <v>29</v>
      </c>
      <c r="F37" s="52">
        <v>178000</v>
      </c>
      <c r="G37" s="52">
        <v>178000</v>
      </c>
      <c r="K37" s="37"/>
    </row>
    <row r="38" spans="1:11" ht="27.75" customHeight="1" x14ac:dyDescent="0.35">
      <c r="A38" s="49" t="s">
        <v>22</v>
      </c>
      <c r="B38" s="45" t="s">
        <v>43</v>
      </c>
      <c r="C38" s="54" t="s">
        <v>18</v>
      </c>
      <c r="D38" s="47" t="s">
        <v>19</v>
      </c>
      <c r="E38" s="45" t="s">
        <v>23</v>
      </c>
      <c r="F38" s="52">
        <v>217500</v>
      </c>
      <c r="G38" s="52">
        <v>217500</v>
      </c>
      <c r="K38" s="37"/>
    </row>
    <row r="39" spans="1:11" ht="27.65" hidden="1" customHeight="1" x14ac:dyDescent="0.35">
      <c r="A39" s="49" t="s">
        <v>44</v>
      </c>
      <c r="B39" s="55" t="s">
        <v>45</v>
      </c>
      <c r="C39" s="54"/>
      <c r="D39" s="47"/>
      <c r="E39" s="55"/>
      <c r="F39" s="48">
        <f>F40+F41</f>
        <v>0</v>
      </c>
      <c r="G39" s="48">
        <f>G40+G41</f>
        <v>0</v>
      </c>
      <c r="K39" s="37"/>
    </row>
    <row r="40" spans="1:11" ht="27.65" hidden="1" customHeight="1" x14ac:dyDescent="0.35">
      <c r="A40" s="49" t="s">
        <v>46</v>
      </c>
      <c r="B40" s="55" t="s">
        <v>45</v>
      </c>
      <c r="C40" s="54"/>
      <c r="D40" s="47"/>
      <c r="E40" s="55" t="s">
        <v>47</v>
      </c>
      <c r="F40" s="48"/>
      <c r="G40" s="48"/>
      <c r="K40" s="37"/>
    </row>
    <row r="41" spans="1:11" ht="27.65" hidden="1" customHeight="1" x14ac:dyDescent="0.35">
      <c r="A41" s="49" t="s">
        <v>48</v>
      </c>
      <c r="B41" s="55" t="s">
        <v>45</v>
      </c>
      <c r="C41" s="54"/>
      <c r="D41" s="47"/>
      <c r="E41" s="55" t="s">
        <v>49</v>
      </c>
      <c r="F41" s="48"/>
      <c r="G41" s="48"/>
      <c r="K41" s="37"/>
    </row>
    <row r="42" spans="1:11" ht="27.65" hidden="1" customHeight="1" x14ac:dyDescent="0.35">
      <c r="A42" s="49" t="s">
        <v>50</v>
      </c>
      <c r="B42" s="55" t="s">
        <v>51</v>
      </c>
      <c r="C42" s="54"/>
      <c r="D42" s="47"/>
      <c r="E42" s="55"/>
      <c r="F42" s="48">
        <f>F43</f>
        <v>0</v>
      </c>
      <c r="G42" s="48">
        <f>G43</f>
        <v>0</v>
      </c>
      <c r="K42" s="37"/>
    </row>
    <row r="43" spans="1:11" ht="27.65" hidden="1" customHeight="1" x14ac:dyDescent="0.35">
      <c r="A43" s="49" t="s">
        <v>52</v>
      </c>
      <c r="B43" s="55" t="s">
        <v>51</v>
      </c>
      <c r="C43" s="54"/>
      <c r="D43" s="47"/>
      <c r="E43" s="55" t="s">
        <v>53</v>
      </c>
      <c r="F43" s="52">
        <v>0</v>
      </c>
      <c r="G43" s="52">
        <v>0</v>
      </c>
      <c r="K43" s="37"/>
    </row>
    <row r="44" spans="1:11" ht="27.65" hidden="1" customHeight="1" x14ac:dyDescent="0.35">
      <c r="A44" s="56" t="s">
        <v>54</v>
      </c>
      <c r="B44" s="55" t="s">
        <v>55</v>
      </c>
      <c r="C44" s="54"/>
      <c r="D44" s="47"/>
      <c r="E44" s="57"/>
      <c r="F44" s="52">
        <f>F46+F45</f>
        <v>0</v>
      </c>
      <c r="G44" s="52">
        <f>G46+G45</f>
        <v>0</v>
      </c>
      <c r="K44" s="37"/>
    </row>
    <row r="45" spans="1:11" ht="27.65" hidden="1" customHeight="1" x14ac:dyDescent="0.35">
      <c r="A45" s="49" t="s">
        <v>48</v>
      </c>
      <c r="B45" s="55" t="s">
        <v>55</v>
      </c>
      <c r="C45" s="54"/>
      <c r="D45" s="47"/>
      <c r="E45" s="55" t="s">
        <v>47</v>
      </c>
      <c r="F45" s="52"/>
      <c r="G45" s="52"/>
      <c r="K45" s="37"/>
    </row>
    <row r="46" spans="1:11" ht="27.65" hidden="1" customHeight="1" x14ac:dyDescent="0.35">
      <c r="A46" s="49" t="s">
        <v>48</v>
      </c>
      <c r="B46" s="55" t="s">
        <v>55</v>
      </c>
      <c r="C46" s="54"/>
      <c r="D46" s="47"/>
      <c r="E46" s="55" t="s">
        <v>49</v>
      </c>
      <c r="F46" s="52"/>
      <c r="G46" s="52"/>
      <c r="K46" s="37"/>
    </row>
    <row r="47" spans="1:11" ht="31.15" customHeight="1" x14ac:dyDescent="0.35">
      <c r="A47" s="32" t="s">
        <v>56</v>
      </c>
      <c r="B47" s="41" t="s">
        <v>57</v>
      </c>
      <c r="C47" s="34"/>
      <c r="D47" s="35"/>
      <c r="E47" s="33"/>
      <c r="F47" s="36">
        <f>F48+F91+F98</f>
        <v>219472900</v>
      </c>
      <c r="G47" s="36">
        <f>G48+G91+G98</f>
        <v>241596700</v>
      </c>
      <c r="K47" s="37"/>
    </row>
    <row r="48" spans="1:11" ht="17.25" customHeight="1" x14ac:dyDescent="0.35">
      <c r="A48" s="32" t="s">
        <v>58</v>
      </c>
      <c r="B48" s="58"/>
      <c r="C48" s="59" t="s">
        <v>18</v>
      </c>
      <c r="D48" s="60" t="s">
        <v>59</v>
      </c>
      <c r="E48" s="61"/>
      <c r="F48" s="42">
        <f>F49+F51+F60+F63+F70+F74+F78+F82+F85+F88+F58</f>
        <v>198414550</v>
      </c>
      <c r="G48" s="42">
        <f>G49+G51+G60+G63+G70+G74+G78+G82+G85+G88+G58</f>
        <v>222388350</v>
      </c>
      <c r="K48" s="37"/>
    </row>
    <row r="49" spans="1:11" ht="16.5" customHeight="1" x14ac:dyDescent="0.35">
      <c r="A49" s="49" t="s">
        <v>60</v>
      </c>
      <c r="B49" s="45" t="s">
        <v>61</v>
      </c>
      <c r="C49" s="50" t="s">
        <v>18</v>
      </c>
      <c r="D49" s="51" t="s">
        <v>59</v>
      </c>
      <c r="E49" s="45"/>
      <c r="F49" s="48">
        <f>F50</f>
        <v>2000000</v>
      </c>
      <c r="G49" s="48">
        <f>G50</f>
        <v>2000000</v>
      </c>
      <c r="K49" s="37"/>
    </row>
    <row r="50" spans="1:11" ht="30.75" customHeight="1" x14ac:dyDescent="0.35">
      <c r="A50" s="49" t="s">
        <v>22</v>
      </c>
      <c r="B50" s="45" t="s">
        <v>61</v>
      </c>
      <c r="C50" s="50" t="s">
        <v>18</v>
      </c>
      <c r="D50" s="51" t="s">
        <v>59</v>
      </c>
      <c r="E50" s="45" t="s">
        <v>23</v>
      </c>
      <c r="F50" s="48">
        <v>2000000</v>
      </c>
      <c r="G50" s="48">
        <v>2000000</v>
      </c>
      <c r="K50" s="37"/>
    </row>
    <row r="51" spans="1:11" ht="16.5" customHeight="1" x14ac:dyDescent="0.35">
      <c r="A51" s="44" t="s">
        <v>62</v>
      </c>
      <c r="B51" s="45" t="s">
        <v>63</v>
      </c>
      <c r="C51" s="50" t="s">
        <v>18</v>
      </c>
      <c r="D51" s="51" t="s">
        <v>59</v>
      </c>
      <c r="E51" s="62"/>
      <c r="F51" s="48">
        <f>SUM(F52:F57)</f>
        <v>49229300</v>
      </c>
      <c r="G51" s="48">
        <f>SUM(G52:H57)</f>
        <v>46502300</v>
      </c>
      <c r="K51" s="37"/>
    </row>
    <row r="52" spans="1:11" ht="18" customHeight="1" x14ac:dyDescent="0.35">
      <c r="A52" s="49" t="s">
        <v>28</v>
      </c>
      <c r="B52" s="45" t="s">
        <v>63</v>
      </c>
      <c r="C52" s="50" t="s">
        <v>18</v>
      </c>
      <c r="D52" s="51" t="s">
        <v>59</v>
      </c>
      <c r="E52" s="45" t="s">
        <v>29</v>
      </c>
      <c r="F52" s="48">
        <v>9959300</v>
      </c>
      <c r="G52" s="48">
        <v>6900000</v>
      </c>
      <c r="K52" s="37"/>
    </row>
    <row r="53" spans="1:11" ht="26.25" customHeight="1" x14ac:dyDescent="0.35">
      <c r="A53" s="49" t="s">
        <v>22</v>
      </c>
      <c r="B53" s="45" t="s">
        <v>63</v>
      </c>
      <c r="C53" s="50" t="s">
        <v>18</v>
      </c>
      <c r="D53" s="51" t="s">
        <v>59</v>
      </c>
      <c r="E53" s="45" t="s">
        <v>23</v>
      </c>
      <c r="F53" s="52">
        <v>20000000</v>
      </c>
      <c r="G53" s="52">
        <v>20000000</v>
      </c>
      <c r="K53" s="37"/>
    </row>
    <row r="54" spans="1:11" ht="20.5" customHeight="1" x14ac:dyDescent="0.35">
      <c r="A54" s="49" t="s">
        <v>32</v>
      </c>
      <c r="B54" s="45" t="s">
        <v>63</v>
      </c>
      <c r="C54" s="50" t="s">
        <v>18</v>
      </c>
      <c r="D54" s="51" t="s">
        <v>59</v>
      </c>
      <c r="E54" s="45" t="s">
        <v>33</v>
      </c>
      <c r="F54" s="52">
        <v>17000000</v>
      </c>
      <c r="G54" s="52">
        <v>17332300</v>
      </c>
      <c r="I54" s="31"/>
      <c r="K54" s="37"/>
    </row>
    <row r="55" spans="1:11" ht="21.65" customHeight="1" x14ac:dyDescent="0.35">
      <c r="A55" s="53" t="s">
        <v>34</v>
      </c>
      <c r="B55" s="45" t="s">
        <v>63</v>
      </c>
      <c r="C55" s="50" t="s">
        <v>18</v>
      </c>
      <c r="D55" s="51" t="s">
        <v>59</v>
      </c>
      <c r="E55" s="45" t="s">
        <v>35</v>
      </c>
      <c r="F55" s="52">
        <v>300000</v>
      </c>
      <c r="G55" s="52">
        <v>300000</v>
      </c>
      <c r="K55" s="37"/>
    </row>
    <row r="56" spans="1:11" ht="18" customHeight="1" x14ac:dyDescent="0.35">
      <c r="A56" s="49" t="s">
        <v>36</v>
      </c>
      <c r="B56" s="45" t="s">
        <v>63</v>
      </c>
      <c r="C56" s="50" t="s">
        <v>18</v>
      </c>
      <c r="D56" s="51" t="s">
        <v>59</v>
      </c>
      <c r="E56" s="45" t="s">
        <v>37</v>
      </c>
      <c r="F56" s="52">
        <v>970000</v>
      </c>
      <c r="G56" s="52">
        <v>970000</v>
      </c>
      <c r="K56" s="37"/>
    </row>
    <row r="57" spans="1:11" ht="24" customHeight="1" x14ac:dyDescent="0.35">
      <c r="A57" s="49" t="s">
        <v>22</v>
      </c>
      <c r="B57" s="45" t="s">
        <v>64</v>
      </c>
      <c r="C57" s="50"/>
      <c r="D57" s="51"/>
      <c r="E57" s="45" t="s">
        <v>23</v>
      </c>
      <c r="F57" s="52">
        <v>1000000</v>
      </c>
      <c r="G57" s="52">
        <v>1000000</v>
      </c>
      <c r="K57" s="37"/>
    </row>
    <row r="58" spans="1:11" ht="41.5" customHeight="1" x14ac:dyDescent="0.35">
      <c r="A58" s="49" t="s">
        <v>65</v>
      </c>
      <c r="B58" s="45" t="s">
        <v>66</v>
      </c>
      <c r="C58" s="50"/>
      <c r="D58" s="51"/>
      <c r="E58" s="45"/>
      <c r="F58" s="52">
        <f>F59</f>
        <v>2460000</v>
      </c>
      <c r="G58" s="52">
        <f>G59</f>
        <v>1634800</v>
      </c>
      <c r="K58" s="37"/>
    </row>
    <row r="59" spans="1:11" ht="25.9" customHeight="1" x14ac:dyDescent="0.35">
      <c r="A59" s="49" t="s">
        <v>22</v>
      </c>
      <c r="B59" s="45" t="s">
        <v>66</v>
      </c>
      <c r="C59" s="50"/>
      <c r="D59" s="51"/>
      <c r="E59" s="45" t="s">
        <v>23</v>
      </c>
      <c r="F59" s="52">
        <v>2460000</v>
      </c>
      <c r="G59" s="52">
        <v>1634800</v>
      </c>
      <c r="K59" s="37"/>
    </row>
    <row r="60" spans="1:11" ht="54.65" customHeight="1" x14ac:dyDescent="0.35">
      <c r="A60" s="44" t="s">
        <v>40</v>
      </c>
      <c r="B60" s="45" t="s">
        <v>67</v>
      </c>
      <c r="C60" s="54" t="s">
        <v>18</v>
      </c>
      <c r="D60" s="47" t="s">
        <v>59</v>
      </c>
      <c r="E60" s="45"/>
      <c r="F60" s="48">
        <f>F61+F62</f>
        <v>2583000</v>
      </c>
      <c r="G60" s="48">
        <f>G61+G62</f>
        <v>2410000</v>
      </c>
      <c r="K60" s="37"/>
    </row>
    <row r="61" spans="1:11" ht="18" customHeight="1" x14ac:dyDescent="0.35">
      <c r="A61" s="49" t="s">
        <v>28</v>
      </c>
      <c r="B61" s="45" t="s">
        <v>67</v>
      </c>
      <c r="C61" s="54" t="s">
        <v>18</v>
      </c>
      <c r="D61" s="47" t="s">
        <v>59</v>
      </c>
      <c r="E61" s="45" t="s">
        <v>29</v>
      </c>
      <c r="F61" s="52">
        <v>1583000</v>
      </c>
      <c r="G61" s="52">
        <v>1410000</v>
      </c>
      <c r="K61" s="37"/>
    </row>
    <row r="62" spans="1:11" ht="15.75" customHeight="1" x14ac:dyDescent="0.35">
      <c r="A62" s="49" t="s">
        <v>32</v>
      </c>
      <c r="B62" s="45" t="s">
        <v>67</v>
      </c>
      <c r="C62" s="54" t="s">
        <v>18</v>
      </c>
      <c r="D62" s="47" t="s">
        <v>59</v>
      </c>
      <c r="E62" s="45" t="s">
        <v>33</v>
      </c>
      <c r="F62" s="52">
        <v>1000000</v>
      </c>
      <c r="G62" s="52">
        <v>1000000</v>
      </c>
      <c r="K62" s="37"/>
    </row>
    <row r="63" spans="1:11" ht="66" customHeight="1" x14ac:dyDescent="0.35">
      <c r="A63" s="44" t="s">
        <v>68</v>
      </c>
      <c r="B63" s="45" t="s">
        <v>69</v>
      </c>
      <c r="C63" s="50" t="s">
        <v>18</v>
      </c>
      <c r="D63" s="51" t="s">
        <v>59</v>
      </c>
      <c r="E63" s="62"/>
      <c r="F63" s="48">
        <f>SUM(F64:F69)</f>
        <v>139294000</v>
      </c>
      <c r="G63" s="48">
        <f>SUM(G64:G69)</f>
        <v>136995000</v>
      </c>
      <c r="K63" s="37"/>
    </row>
    <row r="64" spans="1:11" ht="15" customHeight="1" x14ac:dyDescent="0.35">
      <c r="A64" s="49" t="s">
        <v>28</v>
      </c>
      <c r="B64" s="45" t="s">
        <v>69</v>
      </c>
      <c r="C64" s="54" t="s">
        <v>18</v>
      </c>
      <c r="D64" s="47" t="s">
        <v>59</v>
      </c>
      <c r="E64" s="45" t="s">
        <v>29</v>
      </c>
      <c r="F64" s="52">
        <v>66241000</v>
      </c>
      <c r="G64" s="52">
        <v>64962000</v>
      </c>
      <c r="K64" s="37"/>
    </row>
    <row r="65" spans="1:11" ht="24.75" customHeight="1" x14ac:dyDescent="0.35">
      <c r="A65" s="49" t="s">
        <v>22</v>
      </c>
      <c r="B65" s="45" t="s">
        <v>69</v>
      </c>
      <c r="C65" s="54" t="s">
        <v>18</v>
      </c>
      <c r="D65" s="47" t="s">
        <v>59</v>
      </c>
      <c r="E65" s="45" t="s">
        <v>23</v>
      </c>
      <c r="F65" s="52">
        <v>2010000</v>
      </c>
      <c r="G65" s="52">
        <v>1200000</v>
      </c>
      <c r="K65" s="37"/>
    </row>
    <row r="66" spans="1:11" ht="16.149999999999999" customHeight="1" x14ac:dyDescent="0.35">
      <c r="A66" s="49" t="s">
        <v>30</v>
      </c>
      <c r="B66" s="45" t="s">
        <v>69</v>
      </c>
      <c r="C66" s="54"/>
      <c r="D66" s="47"/>
      <c r="E66" s="45" t="s">
        <v>31</v>
      </c>
      <c r="F66" s="52">
        <v>310000</v>
      </c>
      <c r="G66" s="52">
        <v>100000</v>
      </c>
      <c r="K66" s="37"/>
    </row>
    <row r="67" spans="1:11" ht="20.5" customHeight="1" x14ac:dyDescent="0.35">
      <c r="A67" s="49" t="s">
        <v>32</v>
      </c>
      <c r="B67" s="45" t="s">
        <v>69</v>
      </c>
      <c r="C67" s="54" t="s">
        <v>18</v>
      </c>
      <c r="D67" s="47" t="s">
        <v>59</v>
      </c>
      <c r="E67" s="45" t="s">
        <v>33</v>
      </c>
      <c r="F67" s="52">
        <v>70717000</v>
      </c>
      <c r="G67" s="52">
        <v>70717000</v>
      </c>
      <c r="K67" s="37"/>
    </row>
    <row r="68" spans="1:11" ht="20.25" customHeight="1" x14ac:dyDescent="0.35">
      <c r="A68" s="49" t="s">
        <v>36</v>
      </c>
      <c r="B68" s="45" t="s">
        <v>69</v>
      </c>
      <c r="C68" s="54" t="s">
        <v>18</v>
      </c>
      <c r="D68" s="47" t="s">
        <v>59</v>
      </c>
      <c r="E68" s="45" t="s">
        <v>37</v>
      </c>
      <c r="F68" s="52">
        <v>16000</v>
      </c>
      <c r="G68" s="52">
        <v>16000</v>
      </c>
      <c r="K68" s="37"/>
    </row>
    <row r="69" spans="1:11" hidden="1" x14ac:dyDescent="0.35">
      <c r="A69" s="49" t="s">
        <v>70</v>
      </c>
      <c r="B69" s="45" t="s">
        <v>69</v>
      </c>
      <c r="C69" s="54" t="s">
        <v>18</v>
      </c>
      <c r="D69" s="47" t="s">
        <v>59</v>
      </c>
      <c r="E69" s="45" t="s">
        <v>71</v>
      </c>
      <c r="F69" s="48">
        <v>0</v>
      </c>
      <c r="G69" s="48">
        <v>0</v>
      </c>
      <c r="K69" s="37"/>
    </row>
    <row r="70" spans="1:11" ht="79.5" customHeight="1" x14ac:dyDescent="0.35">
      <c r="A70" s="44" t="s">
        <v>42</v>
      </c>
      <c r="B70" s="45" t="s">
        <v>72</v>
      </c>
      <c r="C70" s="54" t="s">
        <v>18</v>
      </c>
      <c r="D70" s="47" t="s">
        <v>59</v>
      </c>
      <c r="E70" s="45"/>
      <c r="F70" s="48">
        <f>F71+F72+F73</f>
        <v>1426500</v>
      </c>
      <c r="G70" s="48">
        <f>G71+G72+G73</f>
        <v>1324500</v>
      </c>
      <c r="K70" s="37"/>
    </row>
    <row r="71" spans="1:11" ht="19.5" customHeight="1" x14ac:dyDescent="0.35">
      <c r="A71" s="49" t="s">
        <v>28</v>
      </c>
      <c r="B71" s="45" t="s">
        <v>72</v>
      </c>
      <c r="C71" s="54" t="s">
        <v>18</v>
      </c>
      <c r="D71" s="47" t="s">
        <v>59</v>
      </c>
      <c r="E71" s="45" t="s">
        <v>29</v>
      </c>
      <c r="F71" s="52">
        <v>6500</v>
      </c>
      <c r="G71" s="52">
        <v>6500</v>
      </c>
      <c r="K71" s="37"/>
    </row>
    <row r="72" spans="1:11" ht="27" customHeight="1" x14ac:dyDescent="0.35">
      <c r="A72" s="49" t="s">
        <v>22</v>
      </c>
      <c r="B72" s="45" t="s">
        <v>72</v>
      </c>
      <c r="C72" s="54" t="s">
        <v>18</v>
      </c>
      <c r="D72" s="47" t="s">
        <v>59</v>
      </c>
      <c r="E72" s="45" t="s">
        <v>23</v>
      </c>
      <c r="F72" s="52">
        <v>1400000</v>
      </c>
      <c r="G72" s="52">
        <v>1300000</v>
      </c>
      <c r="K72" s="37"/>
    </row>
    <row r="73" spans="1:11" ht="15.75" customHeight="1" x14ac:dyDescent="0.35">
      <c r="A73" s="49" t="s">
        <v>32</v>
      </c>
      <c r="B73" s="45" t="s">
        <v>72</v>
      </c>
      <c r="C73" s="54" t="s">
        <v>18</v>
      </c>
      <c r="D73" s="47" t="s">
        <v>59</v>
      </c>
      <c r="E73" s="45" t="s">
        <v>33</v>
      </c>
      <c r="F73" s="52">
        <v>20000</v>
      </c>
      <c r="G73" s="52">
        <v>18000</v>
      </c>
      <c r="K73" s="37"/>
    </row>
    <row r="74" spans="1:11" ht="27.75" customHeight="1" x14ac:dyDescent="0.35">
      <c r="A74" s="44" t="s">
        <v>73</v>
      </c>
      <c r="B74" s="45" t="s">
        <v>74</v>
      </c>
      <c r="C74" s="50" t="s">
        <v>18</v>
      </c>
      <c r="D74" s="51" t="s">
        <v>59</v>
      </c>
      <c r="E74" s="62"/>
      <c r="F74" s="48">
        <f>F76+F77+F75</f>
        <v>801750</v>
      </c>
      <c r="G74" s="48">
        <f>G76+G77+G75</f>
        <v>801750</v>
      </c>
      <c r="K74" s="37"/>
    </row>
    <row r="75" spans="1:11" ht="18" customHeight="1" x14ac:dyDescent="0.35">
      <c r="A75" s="49" t="s">
        <v>30</v>
      </c>
      <c r="B75" s="45" t="s">
        <v>74</v>
      </c>
      <c r="C75" s="54" t="s">
        <v>18</v>
      </c>
      <c r="D75" s="47" t="s">
        <v>59</v>
      </c>
      <c r="E75" s="45" t="s">
        <v>31</v>
      </c>
      <c r="F75" s="52">
        <v>21500</v>
      </c>
      <c r="G75" s="52">
        <v>21500</v>
      </c>
      <c r="K75" s="37"/>
    </row>
    <row r="76" spans="1:11" ht="27.75" customHeight="1" x14ac:dyDescent="0.35">
      <c r="A76" s="49" t="s">
        <v>22</v>
      </c>
      <c r="B76" s="45" t="s">
        <v>74</v>
      </c>
      <c r="C76" s="54" t="s">
        <v>18</v>
      </c>
      <c r="D76" s="47" t="s">
        <v>59</v>
      </c>
      <c r="E76" s="45" t="s">
        <v>23</v>
      </c>
      <c r="F76" s="52">
        <v>318920</v>
      </c>
      <c r="G76" s="52">
        <v>318920</v>
      </c>
      <c r="K76" s="37"/>
    </row>
    <row r="77" spans="1:11" ht="16.149999999999999" customHeight="1" x14ac:dyDescent="0.35">
      <c r="A77" s="49" t="s">
        <v>32</v>
      </c>
      <c r="B77" s="45" t="s">
        <v>74</v>
      </c>
      <c r="C77" s="54" t="s">
        <v>18</v>
      </c>
      <c r="D77" s="47" t="s">
        <v>59</v>
      </c>
      <c r="E77" s="45" t="s">
        <v>33</v>
      </c>
      <c r="F77" s="52">
        <v>461330</v>
      </c>
      <c r="G77" s="52">
        <v>461330</v>
      </c>
      <c r="K77" s="37"/>
    </row>
    <row r="78" spans="1:11" ht="0.65" customHeight="1" x14ac:dyDescent="0.35">
      <c r="A78" s="49" t="s">
        <v>44</v>
      </c>
      <c r="B78" s="55" t="s">
        <v>75</v>
      </c>
      <c r="C78" s="54"/>
      <c r="D78" s="47"/>
      <c r="E78" s="55"/>
      <c r="F78" s="52">
        <f>F79+F80+F81</f>
        <v>0</v>
      </c>
      <c r="G78" s="52">
        <f>G79+G80+G81</f>
        <v>0</v>
      </c>
      <c r="K78" s="37"/>
    </row>
    <row r="79" spans="1:11" ht="16.149999999999999" hidden="1" customHeight="1" x14ac:dyDescent="0.35">
      <c r="A79" s="49" t="s">
        <v>46</v>
      </c>
      <c r="B79" s="55" t="s">
        <v>75</v>
      </c>
      <c r="C79" s="54"/>
      <c r="D79" s="47"/>
      <c r="E79" s="55" t="s">
        <v>47</v>
      </c>
      <c r="F79" s="52"/>
      <c r="G79" s="52"/>
      <c r="K79" s="37"/>
    </row>
    <row r="80" spans="1:11" ht="31.9" hidden="1" customHeight="1" x14ac:dyDescent="0.35">
      <c r="A80" s="49" t="s">
        <v>48</v>
      </c>
      <c r="B80" s="55" t="s">
        <v>75</v>
      </c>
      <c r="C80" s="54"/>
      <c r="D80" s="47"/>
      <c r="E80" s="55" t="s">
        <v>49</v>
      </c>
      <c r="F80" s="52"/>
      <c r="G80" s="52"/>
      <c r="K80" s="37"/>
    </row>
    <row r="81" spans="1:11" ht="16.149999999999999" hidden="1" customHeight="1" x14ac:dyDescent="0.35">
      <c r="A81" s="63" t="s">
        <v>76</v>
      </c>
      <c r="B81" s="55" t="s">
        <v>75</v>
      </c>
      <c r="C81" s="54"/>
      <c r="D81" s="47"/>
      <c r="E81" s="55" t="s">
        <v>77</v>
      </c>
      <c r="F81" s="52"/>
      <c r="G81" s="52"/>
      <c r="K81" s="37"/>
    </row>
    <row r="82" spans="1:11" ht="46.9" hidden="1" customHeight="1" x14ac:dyDescent="0.35">
      <c r="A82" s="49" t="s">
        <v>78</v>
      </c>
      <c r="B82" s="55" t="s">
        <v>79</v>
      </c>
      <c r="C82" s="54"/>
      <c r="D82" s="47"/>
      <c r="E82" s="55"/>
      <c r="F82" s="52">
        <f>F83+F84</f>
        <v>0</v>
      </c>
      <c r="G82" s="52">
        <f>G83+G84</f>
        <v>0</v>
      </c>
      <c r="K82" s="37"/>
    </row>
    <row r="83" spans="1:11" ht="16.149999999999999" hidden="1" customHeight="1" x14ac:dyDescent="0.35">
      <c r="A83" s="49" t="s">
        <v>46</v>
      </c>
      <c r="B83" s="55" t="s">
        <v>79</v>
      </c>
      <c r="C83" s="54"/>
      <c r="D83" s="47"/>
      <c r="E83" s="55" t="s">
        <v>47</v>
      </c>
      <c r="F83" s="64"/>
      <c r="G83" s="64"/>
      <c r="K83" s="37"/>
    </row>
    <row r="84" spans="1:11" ht="34.15" hidden="1" customHeight="1" x14ac:dyDescent="0.35">
      <c r="A84" s="49" t="s">
        <v>48</v>
      </c>
      <c r="B84" s="55" t="s">
        <v>79</v>
      </c>
      <c r="C84" s="54"/>
      <c r="D84" s="47"/>
      <c r="E84" s="55" t="s">
        <v>49</v>
      </c>
      <c r="F84" s="64"/>
      <c r="G84" s="64"/>
      <c r="K84" s="37"/>
    </row>
    <row r="85" spans="1:11" ht="26.25" customHeight="1" x14ac:dyDescent="0.35">
      <c r="A85" s="44" t="s">
        <v>379</v>
      </c>
      <c r="B85" s="45" t="s">
        <v>81</v>
      </c>
      <c r="C85" s="50" t="s">
        <v>18</v>
      </c>
      <c r="D85" s="51" t="s">
        <v>59</v>
      </c>
      <c r="E85" s="45"/>
      <c r="F85" s="48">
        <f>F86+F87</f>
        <v>0</v>
      </c>
      <c r="G85" s="48">
        <f>G86+G87</f>
        <v>30100000</v>
      </c>
      <c r="K85" s="37"/>
    </row>
    <row r="86" spans="1:11" ht="26.25" customHeight="1" x14ac:dyDescent="0.35">
      <c r="A86" s="49" t="s">
        <v>22</v>
      </c>
      <c r="B86" s="45" t="s">
        <v>81</v>
      </c>
      <c r="C86" s="50" t="s">
        <v>18</v>
      </c>
      <c r="D86" s="51" t="s">
        <v>59</v>
      </c>
      <c r="E86" s="45" t="s">
        <v>23</v>
      </c>
      <c r="F86" s="52">
        <v>0</v>
      </c>
      <c r="G86" s="52">
        <v>0</v>
      </c>
      <c r="K86" s="37"/>
    </row>
    <row r="87" spans="1:11" ht="18" customHeight="1" x14ac:dyDescent="0.35">
      <c r="A87" s="49" t="s">
        <v>32</v>
      </c>
      <c r="B87" s="45" t="s">
        <v>81</v>
      </c>
      <c r="C87" s="50" t="s">
        <v>18</v>
      </c>
      <c r="D87" s="51" t="s">
        <v>59</v>
      </c>
      <c r="E87" s="45" t="s">
        <v>33</v>
      </c>
      <c r="F87" s="48">
        <v>0</v>
      </c>
      <c r="G87" s="48">
        <v>30100000</v>
      </c>
      <c r="K87" s="37"/>
    </row>
    <row r="88" spans="1:11" ht="26.25" customHeight="1" x14ac:dyDescent="0.35">
      <c r="A88" s="44" t="s">
        <v>82</v>
      </c>
      <c r="B88" s="45" t="s">
        <v>83</v>
      </c>
      <c r="C88" s="50" t="s">
        <v>18</v>
      </c>
      <c r="D88" s="51" t="s">
        <v>59</v>
      </c>
      <c r="E88" s="62"/>
      <c r="F88" s="48">
        <f>F89+F90</f>
        <v>620000</v>
      </c>
      <c r="G88" s="48">
        <f>G89+G90</f>
        <v>620000</v>
      </c>
      <c r="K88" s="37"/>
    </row>
    <row r="89" spans="1:11" ht="27.75" customHeight="1" x14ac:dyDescent="0.35">
      <c r="A89" s="49" t="s">
        <v>22</v>
      </c>
      <c r="B89" s="45" t="s">
        <v>83</v>
      </c>
      <c r="C89" s="54" t="s">
        <v>18</v>
      </c>
      <c r="D89" s="47" t="s">
        <v>59</v>
      </c>
      <c r="E89" s="45" t="s">
        <v>23</v>
      </c>
      <c r="F89" s="48">
        <v>620000</v>
      </c>
      <c r="G89" s="48">
        <v>620000</v>
      </c>
      <c r="K89" s="37"/>
    </row>
    <row r="90" spans="1:11" ht="16.5" customHeight="1" x14ac:dyDescent="0.35">
      <c r="A90" s="49" t="s">
        <v>32</v>
      </c>
      <c r="B90" s="45" t="s">
        <v>83</v>
      </c>
      <c r="C90" s="54" t="s">
        <v>18</v>
      </c>
      <c r="D90" s="47" t="s">
        <v>59</v>
      </c>
      <c r="E90" s="45" t="s">
        <v>33</v>
      </c>
      <c r="F90" s="48">
        <v>0</v>
      </c>
      <c r="G90" s="48">
        <v>0</v>
      </c>
      <c r="K90" s="37"/>
    </row>
    <row r="91" spans="1:11" ht="15.5" x14ac:dyDescent="0.35">
      <c r="A91" s="32" t="s">
        <v>84</v>
      </c>
      <c r="B91" s="65"/>
      <c r="C91" s="59" t="s">
        <v>18</v>
      </c>
      <c r="D91" s="60" t="s">
        <v>85</v>
      </c>
      <c r="E91" s="66"/>
      <c r="F91" s="36">
        <f>F93+F94+F96</f>
        <v>10570000</v>
      </c>
      <c r="G91" s="36">
        <f>G93+G94+G96</f>
        <v>9570000</v>
      </c>
      <c r="H91" s="67"/>
      <c r="K91" s="37"/>
    </row>
    <row r="92" spans="1:11" ht="27" customHeight="1" x14ac:dyDescent="0.35">
      <c r="A92" s="44" t="s">
        <v>86</v>
      </c>
      <c r="B92" s="45" t="s">
        <v>87</v>
      </c>
      <c r="C92" s="50" t="s">
        <v>18</v>
      </c>
      <c r="D92" s="51" t="s">
        <v>85</v>
      </c>
      <c r="E92" s="45"/>
      <c r="F92" s="48">
        <f>F93</f>
        <v>10000000</v>
      </c>
      <c r="G92" s="48">
        <f>G93</f>
        <v>9000000</v>
      </c>
      <c r="H92" s="67"/>
      <c r="K92" s="37"/>
    </row>
    <row r="93" spans="1:11" ht="18.649999999999999" customHeight="1" x14ac:dyDescent="0.35">
      <c r="A93" s="49" t="s">
        <v>32</v>
      </c>
      <c r="B93" s="45" t="s">
        <v>87</v>
      </c>
      <c r="C93" s="50" t="s">
        <v>18</v>
      </c>
      <c r="D93" s="51" t="s">
        <v>85</v>
      </c>
      <c r="E93" s="45" t="s">
        <v>33</v>
      </c>
      <c r="F93" s="52">
        <v>10000000</v>
      </c>
      <c r="G93" s="52">
        <v>9000000</v>
      </c>
      <c r="K93" s="37"/>
    </row>
    <row r="94" spans="1:11" ht="30.75" customHeight="1" x14ac:dyDescent="0.35">
      <c r="A94" s="56" t="s">
        <v>80</v>
      </c>
      <c r="B94" s="55" t="s">
        <v>81</v>
      </c>
      <c r="C94" s="50"/>
      <c r="D94" s="51"/>
      <c r="E94" s="55"/>
      <c r="F94" s="52">
        <f>F95</f>
        <v>0</v>
      </c>
      <c r="G94" s="52">
        <f>G95</f>
        <v>0</v>
      </c>
      <c r="K94" s="37"/>
    </row>
    <row r="95" spans="1:11" ht="16.5" customHeight="1" x14ac:dyDescent="0.35">
      <c r="A95" s="49" t="s">
        <v>32</v>
      </c>
      <c r="B95" s="55" t="s">
        <v>81</v>
      </c>
      <c r="C95" s="50"/>
      <c r="D95" s="51"/>
      <c r="E95" s="57" t="s">
        <v>33</v>
      </c>
      <c r="F95" s="48"/>
      <c r="G95" s="48"/>
      <c r="K95" s="37"/>
    </row>
    <row r="96" spans="1:11" ht="27.75" customHeight="1" x14ac:dyDescent="0.35">
      <c r="A96" s="44" t="s">
        <v>88</v>
      </c>
      <c r="B96" s="45" t="s">
        <v>83</v>
      </c>
      <c r="C96" s="50" t="s">
        <v>18</v>
      </c>
      <c r="D96" s="51" t="s">
        <v>85</v>
      </c>
      <c r="E96" s="45"/>
      <c r="F96" s="48">
        <f>F97</f>
        <v>570000</v>
      </c>
      <c r="G96" s="48">
        <f>G97</f>
        <v>570000</v>
      </c>
      <c r="K96" s="37"/>
    </row>
    <row r="97" spans="1:11" ht="18.649999999999999" customHeight="1" x14ac:dyDescent="0.35">
      <c r="A97" s="49" t="s">
        <v>32</v>
      </c>
      <c r="B97" s="45" t="s">
        <v>83</v>
      </c>
      <c r="C97" s="50" t="s">
        <v>18</v>
      </c>
      <c r="D97" s="51" t="s">
        <v>85</v>
      </c>
      <c r="E97" s="45" t="s">
        <v>33</v>
      </c>
      <c r="F97" s="48">
        <v>570000</v>
      </c>
      <c r="G97" s="48">
        <v>570000</v>
      </c>
      <c r="K97" s="37"/>
    </row>
    <row r="98" spans="1:11" x14ac:dyDescent="0.35">
      <c r="A98" s="32" t="s">
        <v>89</v>
      </c>
      <c r="B98" s="66"/>
      <c r="C98" s="59" t="s">
        <v>18</v>
      </c>
      <c r="D98" s="40" t="s">
        <v>90</v>
      </c>
      <c r="E98" s="66"/>
      <c r="F98" s="36">
        <f>F99+F103+F106+F109</f>
        <v>10488350</v>
      </c>
      <c r="G98" s="36">
        <f>G99+G103+G106+G109</f>
        <v>9638350</v>
      </c>
      <c r="K98" s="37"/>
    </row>
    <row r="99" spans="1:11" ht="26" x14ac:dyDescent="0.35">
      <c r="A99" s="44" t="s">
        <v>91</v>
      </c>
      <c r="B99" s="45" t="s">
        <v>92</v>
      </c>
      <c r="C99" s="50" t="s">
        <v>18</v>
      </c>
      <c r="D99" s="47" t="s">
        <v>90</v>
      </c>
      <c r="E99" s="45"/>
      <c r="F99" s="48">
        <f>SUM(F100:F102)</f>
        <v>10358350</v>
      </c>
      <c r="G99" s="48">
        <f>SUM(G100:G102)</f>
        <v>9508350</v>
      </c>
      <c r="K99" s="37"/>
    </row>
    <row r="100" spans="1:11" ht="17.25" customHeight="1" x14ac:dyDescent="0.35">
      <c r="A100" s="49" t="s">
        <v>28</v>
      </c>
      <c r="B100" s="45" t="s">
        <v>92</v>
      </c>
      <c r="C100" s="50" t="s">
        <v>18</v>
      </c>
      <c r="D100" s="47" t="s">
        <v>90</v>
      </c>
      <c r="E100" s="45" t="s">
        <v>29</v>
      </c>
      <c r="F100" s="52">
        <v>9880000</v>
      </c>
      <c r="G100" s="52">
        <v>9080000</v>
      </c>
      <c r="K100" s="37"/>
    </row>
    <row r="101" spans="1:11" ht="27.75" customHeight="1" x14ac:dyDescent="0.35">
      <c r="A101" s="49" t="s">
        <v>22</v>
      </c>
      <c r="B101" s="45" t="s">
        <v>92</v>
      </c>
      <c r="C101" s="50" t="s">
        <v>18</v>
      </c>
      <c r="D101" s="47" t="s">
        <v>90</v>
      </c>
      <c r="E101" s="45" t="s">
        <v>23</v>
      </c>
      <c r="F101" s="52">
        <v>450000</v>
      </c>
      <c r="G101" s="52">
        <v>400000</v>
      </c>
      <c r="K101" s="37"/>
    </row>
    <row r="102" spans="1:11" x14ac:dyDescent="0.35">
      <c r="A102" s="49" t="s">
        <v>36</v>
      </c>
      <c r="B102" s="45" t="s">
        <v>92</v>
      </c>
      <c r="C102" s="50" t="s">
        <v>18</v>
      </c>
      <c r="D102" s="47" t="s">
        <v>90</v>
      </c>
      <c r="E102" s="45" t="s">
        <v>37</v>
      </c>
      <c r="F102" s="52">
        <v>28350</v>
      </c>
      <c r="G102" s="52">
        <v>28350</v>
      </c>
      <c r="K102" s="37"/>
    </row>
    <row r="103" spans="1:11" ht="0.65" customHeight="1" x14ac:dyDescent="0.35">
      <c r="A103" s="63" t="s">
        <v>93</v>
      </c>
      <c r="B103" s="55" t="s">
        <v>75</v>
      </c>
      <c r="C103" s="50"/>
      <c r="D103" s="47"/>
      <c r="E103" s="68"/>
      <c r="F103" s="52">
        <f>SUM(F104:F105)</f>
        <v>0</v>
      </c>
      <c r="G103" s="52">
        <f>SUM(G104:G105)</f>
        <v>0</v>
      </c>
      <c r="K103" s="37"/>
    </row>
    <row r="104" spans="1:11" hidden="1" x14ac:dyDescent="0.35">
      <c r="A104" s="49" t="s">
        <v>46</v>
      </c>
      <c r="B104" s="55" t="s">
        <v>75</v>
      </c>
      <c r="C104" s="50"/>
      <c r="D104" s="47"/>
      <c r="E104" s="55" t="s">
        <v>47</v>
      </c>
      <c r="F104" s="52"/>
      <c r="G104" s="52"/>
      <c r="K104" s="37"/>
    </row>
    <row r="105" spans="1:11" ht="26" hidden="1" x14ac:dyDescent="0.35">
      <c r="A105" s="49" t="s">
        <v>48</v>
      </c>
      <c r="B105" s="55" t="s">
        <v>75</v>
      </c>
      <c r="C105" s="50"/>
      <c r="D105" s="47"/>
      <c r="E105" s="55" t="s">
        <v>49</v>
      </c>
      <c r="F105" s="52"/>
      <c r="G105" s="52"/>
      <c r="K105" s="37"/>
    </row>
    <row r="106" spans="1:11" ht="39" hidden="1" x14ac:dyDescent="0.35">
      <c r="A106" s="63" t="s">
        <v>94</v>
      </c>
      <c r="B106" s="55" t="s">
        <v>79</v>
      </c>
      <c r="C106" s="50"/>
      <c r="D106" s="47"/>
      <c r="E106" s="68"/>
      <c r="F106" s="52">
        <f>SUM(F107:F108)</f>
        <v>0</v>
      </c>
      <c r="G106" s="52">
        <f>SUM(G107:G108)</f>
        <v>0</v>
      </c>
      <c r="K106" s="37"/>
    </row>
    <row r="107" spans="1:11" hidden="1" x14ac:dyDescent="0.35">
      <c r="A107" s="49" t="s">
        <v>46</v>
      </c>
      <c r="B107" s="55" t="s">
        <v>79</v>
      </c>
      <c r="C107" s="50"/>
      <c r="D107" s="47"/>
      <c r="E107" s="55" t="s">
        <v>47</v>
      </c>
      <c r="F107" s="52"/>
      <c r="G107" s="52"/>
      <c r="K107" s="37"/>
    </row>
    <row r="108" spans="1:11" ht="26" hidden="1" x14ac:dyDescent="0.35">
      <c r="A108" s="49" t="s">
        <v>48</v>
      </c>
      <c r="B108" s="55" t="s">
        <v>79</v>
      </c>
      <c r="C108" s="50"/>
      <c r="D108" s="47"/>
      <c r="E108" s="55" t="s">
        <v>49</v>
      </c>
      <c r="F108" s="52"/>
      <c r="G108" s="52"/>
      <c r="K108" s="37"/>
    </row>
    <row r="109" spans="1:11" ht="39.75" customHeight="1" x14ac:dyDescent="0.35">
      <c r="A109" s="44" t="s">
        <v>95</v>
      </c>
      <c r="B109" s="45" t="s">
        <v>96</v>
      </c>
      <c r="C109" s="50" t="s">
        <v>18</v>
      </c>
      <c r="D109" s="47" t="s">
        <v>90</v>
      </c>
      <c r="E109" s="45"/>
      <c r="F109" s="48">
        <f>SUM(F110:F111)</f>
        <v>130000</v>
      </c>
      <c r="G109" s="48">
        <f>SUM(G110:G111)</f>
        <v>130000</v>
      </c>
      <c r="K109" s="37"/>
    </row>
    <row r="110" spans="1:11" ht="18" customHeight="1" x14ac:dyDescent="0.35">
      <c r="A110" s="49" t="s">
        <v>28</v>
      </c>
      <c r="B110" s="45" t="s">
        <v>96</v>
      </c>
      <c r="C110" s="50" t="s">
        <v>18</v>
      </c>
      <c r="D110" s="51" t="s">
        <v>90</v>
      </c>
      <c r="E110" s="45" t="s">
        <v>29</v>
      </c>
      <c r="F110" s="52">
        <v>2000</v>
      </c>
      <c r="G110" s="52">
        <v>2000</v>
      </c>
      <c r="K110" s="37"/>
    </row>
    <row r="111" spans="1:11" ht="27.75" customHeight="1" x14ac:dyDescent="0.35">
      <c r="A111" s="49" t="s">
        <v>22</v>
      </c>
      <c r="B111" s="45" t="s">
        <v>96</v>
      </c>
      <c r="C111" s="50" t="s">
        <v>18</v>
      </c>
      <c r="D111" s="51" t="s">
        <v>90</v>
      </c>
      <c r="E111" s="45" t="s">
        <v>23</v>
      </c>
      <c r="F111" s="52">
        <v>128000</v>
      </c>
      <c r="G111" s="52">
        <v>128000</v>
      </c>
      <c r="K111" s="37"/>
    </row>
    <row r="112" spans="1:11" ht="43.5" customHeight="1" x14ac:dyDescent="0.35">
      <c r="A112" s="32" t="s">
        <v>97</v>
      </c>
      <c r="B112" s="33" t="s">
        <v>98</v>
      </c>
      <c r="C112" s="34"/>
      <c r="D112" s="35"/>
      <c r="E112" s="33"/>
      <c r="F112" s="36">
        <f>F113</f>
        <v>500000</v>
      </c>
      <c r="G112" s="36">
        <f>G113</f>
        <v>500000</v>
      </c>
      <c r="K112" s="37"/>
    </row>
    <row r="113" spans="1:11" ht="36" customHeight="1" x14ac:dyDescent="0.35">
      <c r="A113" s="32" t="s">
        <v>99</v>
      </c>
      <c r="B113" s="33" t="s">
        <v>100</v>
      </c>
      <c r="C113" s="34"/>
      <c r="D113" s="35"/>
      <c r="E113" s="33"/>
      <c r="F113" s="36">
        <f>F114+F117+F120</f>
        <v>500000</v>
      </c>
      <c r="G113" s="36">
        <f>G114+G117+G120</f>
        <v>500000</v>
      </c>
      <c r="K113" s="37"/>
    </row>
    <row r="114" spans="1:11" ht="19.5" customHeight="1" x14ac:dyDescent="0.35">
      <c r="A114" s="69" t="s">
        <v>101</v>
      </c>
      <c r="B114" s="45" t="s">
        <v>102</v>
      </c>
      <c r="C114" s="50" t="s">
        <v>18</v>
      </c>
      <c r="D114" s="51" t="s">
        <v>18</v>
      </c>
      <c r="E114" s="62"/>
      <c r="F114" s="48">
        <f>SUM(F115:F116)</f>
        <v>300000</v>
      </c>
      <c r="G114" s="48">
        <f>SUM(G115:G116)</f>
        <v>300000</v>
      </c>
      <c r="I114" s="31"/>
      <c r="K114" s="37"/>
    </row>
    <row r="115" spans="1:11" ht="18" customHeight="1" x14ac:dyDescent="0.35">
      <c r="A115" s="49" t="s">
        <v>28</v>
      </c>
      <c r="B115" s="45" t="s">
        <v>102</v>
      </c>
      <c r="C115" s="50" t="s">
        <v>18</v>
      </c>
      <c r="D115" s="51" t="s">
        <v>18</v>
      </c>
      <c r="E115" s="70" t="s">
        <v>29</v>
      </c>
      <c r="F115" s="71">
        <v>195300</v>
      </c>
      <c r="G115" s="71">
        <v>195300</v>
      </c>
      <c r="K115" s="37"/>
    </row>
    <row r="116" spans="1:11" ht="16.5" customHeight="1" x14ac:dyDescent="0.35">
      <c r="A116" s="49" t="s">
        <v>32</v>
      </c>
      <c r="B116" s="45" t="s">
        <v>102</v>
      </c>
      <c r="C116" s="50" t="s">
        <v>18</v>
      </c>
      <c r="D116" s="51" t="s">
        <v>18</v>
      </c>
      <c r="E116" s="72">
        <v>610</v>
      </c>
      <c r="F116" s="71">
        <v>104700</v>
      </c>
      <c r="G116" s="71">
        <v>104700</v>
      </c>
      <c r="K116" s="37"/>
    </row>
    <row r="117" spans="1:11" ht="17.25" customHeight="1" x14ac:dyDescent="0.35">
      <c r="A117" s="49" t="s">
        <v>103</v>
      </c>
      <c r="B117" s="45" t="s">
        <v>104</v>
      </c>
      <c r="C117" s="50" t="s">
        <v>18</v>
      </c>
      <c r="D117" s="51" t="s">
        <v>18</v>
      </c>
      <c r="E117" s="72"/>
      <c r="F117" s="73">
        <f>F118+F119</f>
        <v>0</v>
      </c>
      <c r="G117" s="73">
        <f>G118+G119</f>
        <v>0</v>
      </c>
      <c r="K117" s="37"/>
    </row>
    <row r="118" spans="1:11" ht="27.75" customHeight="1" x14ac:dyDescent="0.35">
      <c r="A118" s="49" t="s">
        <v>22</v>
      </c>
      <c r="B118" s="45" t="s">
        <v>104</v>
      </c>
      <c r="C118" s="50" t="s">
        <v>18</v>
      </c>
      <c r="D118" s="51" t="s">
        <v>18</v>
      </c>
      <c r="E118" s="72">
        <v>240</v>
      </c>
      <c r="F118" s="52"/>
      <c r="G118" s="52"/>
      <c r="K118" s="37"/>
    </row>
    <row r="119" spans="1:11" ht="17.25" customHeight="1" x14ac:dyDescent="0.35">
      <c r="A119" s="49" t="s">
        <v>32</v>
      </c>
      <c r="B119" s="45" t="s">
        <v>104</v>
      </c>
      <c r="C119" s="50" t="s">
        <v>18</v>
      </c>
      <c r="D119" s="51" t="s">
        <v>18</v>
      </c>
      <c r="E119" s="72">
        <v>610</v>
      </c>
      <c r="F119" s="52">
        <v>0</v>
      </c>
      <c r="G119" s="52">
        <v>0</v>
      </c>
      <c r="K119" s="37"/>
    </row>
    <row r="120" spans="1:11" ht="16.5" customHeight="1" x14ac:dyDescent="0.35">
      <c r="A120" s="44" t="s">
        <v>105</v>
      </c>
      <c r="B120" s="45" t="s">
        <v>106</v>
      </c>
      <c r="C120" s="50" t="s">
        <v>18</v>
      </c>
      <c r="D120" s="51" t="s">
        <v>18</v>
      </c>
      <c r="E120" s="62"/>
      <c r="F120" s="48">
        <f>F121+F122</f>
        <v>200000</v>
      </c>
      <c r="G120" s="48">
        <f>G121+G122</f>
        <v>200000</v>
      </c>
      <c r="K120" s="37"/>
    </row>
    <row r="121" spans="1:11" ht="25.5" customHeight="1" x14ac:dyDescent="0.35">
      <c r="A121" s="49" t="s">
        <v>22</v>
      </c>
      <c r="B121" s="45" t="s">
        <v>106</v>
      </c>
      <c r="C121" s="50" t="s">
        <v>18</v>
      </c>
      <c r="D121" s="51" t="s">
        <v>18</v>
      </c>
      <c r="E121" s="45" t="s">
        <v>23</v>
      </c>
      <c r="F121" s="52">
        <v>100000</v>
      </c>
      <c r="G121" s="52">
        <v>100000</v>
      </c>
      <c r="K121" s="37"/>
    </row>
    <row r="122" spans="1:11" ht="18" customHeight="1" x14ac:dyDescent="0.35">
      <c r="A122" s="49" t="s">
        <v>32</v>
      </c>
      <c r="B122" s="45" t="s">
        <v>106</v>
      </c>
      <c r="C122" s="50" t="s">
        <v>18</v>
      </c>
      <c r="D122" s="51" t="s">
        <v>18</v>
      </c>
      <c r="E122" s="62" t="s">
        <v>33</v>
      </c>
      <c r="F122" s="52">
        <v>100000</v>
      </c>
      <c r="G122" s="52">
        <v>100000</v>
      </c>
      <c r="K122" s="37"/>
    </row>
    <row r="123" spans="1:11" ht="33.75" customHeight="1" x14ac:dyDescent="0.35">
      <c r="A123" s="32" t="s">
        <v>107</v>
      </c>
      <c r="B123" s="33" t="s">
        <v>108</v>
      </c>
      <c r="C123" s="34"/>
      <c r="D123" s="35"/>
      <c r="E123" s="33"/>
      <c r="F123" s="36">
        <f t="shared" ref="F123:G125" si="0">F124</f>
        <v>500000</v>
      </c>
      <c r="G123" s="36">
        <f t="shared" si="0"/>
        <v>500000</v>
      </c>
      <c r="K123" s="37"/>
    </row>
    <row r="124" spans="1:11" ht="36.75" customHeight="1" x14ac:dyDescent="0.35">
      <c r="A124" s="32" t="s">
        <v>109</v>
      </c>
      <c r="B124" s="33" t="s">
        <v>110</v>
      </c>
      <c r="C124" s="34"/>
      <c r="D124" s="35"/>
      <c r="E124" s="33"/>
      <c r="F124" s="36">
        <f t="shared" si="0"/>
        <v>500000</v>
      </c>
      <c r="G124" s="36">
        <f t="shared" si="0"/>
        <v>500000</v>
      </c>
      <c r="K124" s="37"/>
    </row>
    <row r="125" spans="1:11" ht="28.5" customHeight="1" x14ac:dyDescent="0.35">
      <c r="A125" s="44" t="s">
        <v>111</v>
      </c>
      <c r="B125" s="45" t="s">
        <v>112</v>
      </c>
      <c r="C125" s="50" t="s">
        <v>18</v>
      </c>
      <c r="D125" s="47" t="s">
        <v>90</v>
      </c>
      <c r="E125" s="45"/>
      <c r="F125" s="48">
        <f t="shared" si="0"/>
        <v>500000</v>
      </c>
      <c r="G125" s="48">
        <f t="shared" si="0"/>
        <v>500000</v>
      </c>
      <c r="K125" s="37"/>
    </row>
    <row r="126" spans="1:11" ht="27.75" customHeight="1" x14ac:dyDescent="0.35">
      <c r="A126" s="49" t="s">
        <v>22</v>
      </c>
      <c r="B126" s="45" t="s">
        <v>112</v>
      </c>
      <c r="C126" s="50" t="s">
        <v>18</v>
      </c>
      <c r="D126" s="47" t="s">
        <v>90</v>
      </c>
      <c r="E126" s="45" t="s">
        <v>23</v>
      </c>
      <c r="F126" s="48">
        <v>500000</v>
      </c>
      <c r="G126" s="48">
        <v>500000</v>
      </c>
      <c r="K126" s="37"/>
    </row>
    <row r="127" spans="1:11" ht="31.5" customHeight="1" x14ac:dyDescent="0.35">
      <c r="A127" s="32" t="s">
        <v>113</v>
      </c>
      <c r="B127" s="33" t="s">
        <v>114</v>
      </c>
      <c r="C127" s="34"/>
      <c r="D127" s="35"/>
      <c r="E127" s="33"/>
      <c r="F127" s="36">
        <f>F130</f>
        <v>200000</v>
      </c>
      <c r="G127" s="36">
        <f>G130</f>
        <v>200000</v>
      </c>
      <c r="I127" s="31"/>
      <c r="K127" s="37"/>
    </row>
    <row r="128" spans="1:11" ht="31.15" customHeight="1" x14ac:dyDescent="0.35">
      <c r="A128" s="32" t="s">
        <v>115</v>
      </c>
      <c r="B128" s="33" t="s">
        <v>116</v>
      </c>
      <c r="C128" s="34"/>
      <c r="D128" s="35"/>
      <c r="E128" s="33"/>
      <c r="F128" s="36">
        <f>F127</f>
        <v>200000</v>
      </c>
      <c r="G128" s="36">
        <f>G127</f>
        <v>200000</v>
      </c>
      <c r="K128" s="37"/>
    </row>
    <row r="129" spans="1:11" ht="19.5" customHeight="1" x14ac:dyDescent="0.35">
      <c r="A129" s="69" t="s">
        <v>117</v>
      </c>
      <c r="B129" s="45" t="s">
        <v>118</v>
      </c>
      <c r="C129" s="50" t="s">
        <v>18</v>
      </c>
      <c r="D129" s="47" t="s">
        <v>90</v>
      </c>
      <c r="E129" s="62"/>
      <c r="F129" s="48">
        <f>SUM(F130:F130)</f>
        <v>200000</v>
      </c>
      <c r="G129" s="48">
        <f>SUM(G130:G130)</f>
        <v>200000</v>
      </c>
      <c r="K129" s="37"/>
    </row>
    <row r="130" spans="1:11" ht="26" x14ac:dyDescent="0.35">
      <c r="A130" s="49" t="s">
        <v>22</v>
      </c>
      <c r="B130" s="45" t="s">
        <v>118</v>
      </c>
      <c r="C130" s="50" t="s">
        <v>18</v>
      </c>
      <c r="D130" s="47" t="s">
        <v>90</v>
      </c>
      <c r="E130" s="45" t="s">
        <v>23</v>
      </c>
      <c r="F130" s="48">
        <v>200000</v>
      </c>
      <c r="G130" s="48">
        <v>200000</v>
      </c>
      <c r="K130" s="37"/>
    </row>
    <row r="131" spans="1:11" ht="18.75" customHeight="1" x14ac:dyDescent="0.35">
      <c r="A131" s="32" t="s">
        <v>119</v>
      </c>
      <c r="B131" s="41" t="s">
        <v>120</v>
      </c>
      <c r="C131" s="34"/>
      <c r="D131" s="74"/>
      <c r="E131" s="41"/>
      <c r="F131" s="36">
        <f>F132</f>
        <v>6295000</v>
      </c>
      <c r="G131" s="36">
        <f>G132</f>
        <v>5945000</v>
      </c>
      <c r="K131" s="37"/>
    </row>
    <row r="132" spans="1:11" ht="31.5" customHeight="1" x14ac:dyDescent="0.35">
      <c r="A132" s="32" t="s">
        <v>121</v>
      </c>
      <c r="B132" s="41" t="s">
        <v>122</v>
      </c>
      <c r="C132" s="34"/>
      <c r="D132" s="74"/>
      <c r="E132" s="41"/>
      <c r="F132" s="36">
        <f>F133+F137</f>
        <v>6295000</v>
      </c>
      <c r="G132" s="36">
        <f>G133+G137</f>
        <v>5945000</v>
      </c>
      <c r="K132" s="37"/>
    </row>
    <row r="133" spans="1:11" ht="41.25" customHeight="1" x14ac:dyDescent="0.35">
      <c r="A133" s="44" t="s">
        <v>123</v>
      </c>
      <c r="B133" s="45" t="s">
        <v>124</v>
      </c>
      <c r="C133" s="50" t="s">
        <v>125</v>
      </c>
      <c r="D133" s="51" t="s">
        <v>126</v>
      </c>
      <c r="E133" s="62"/>
      <c r="F133" s="48">
        <f>SUM(F134:F136)</f>
        <v>6295000</v>
      </c>
      <c r="G133" s="48">
        <f>SUM(G134:G136)</f>
        <v>5945000</v>
      </c>
      <c r="I133" s="31"/>
      <c r="K133" s="37"/>
    </row>
    <row r="134" spans="1:11" ht="25.9" customHeight="1" x14ac:dyDescent="0.35">
      <c r="A134" s="49" t="s">
        <v>22</v>
      </c>
      <c r="B134" s="45" t="s">
        <v>124</v>
      </c>
      <c r="C134" s="50" t="s">
        <v>125</v>
      </c>
      <c r="D134" s="51" t="s">
        <v>126</v>
      </c>
      <c r="E134" s="62" t="s">
        <v>23</v>
      </c>
      <c r="F134" s="52">
        <v>73000</v>
      </c>
      <c r="G134" s="52">
        <v>54000</v>
      </c>
      <c r="K134" s="37"/>
    </row>
    <row r="135" spans="1:11" ht="15.65" customHeight="1" x14ac:dyDescent="0.35">
      <c r="A135" s="44" t="s">
        <v>127</v>
      </c>
      <c r="B135" s="45" t="s">
        <v>124</v>
      </c>
      <c r="C135" s="50" t="s">
        <v>125</v>
      </c>
      <c r="D135" s="51" t="s">
        <v>126</v>
      </c>
      <c r="E135" s="62" t="s">
        <v>128</v>
      </c>
      <c r="F135" s="52">
        <v>5822000</v>
      </c>
      <c r="G135" s="52">
        <v>5491000</v>
      </c>
      <c r="K135" s="37"/>
    </row>
    <row r="136" spans="1:11" ht="15.75" customHeight="1" x14ac:dyDescent="0.35">
      <c r="A136" s="49" t="s">
        <v>32</v>
      </c>
      <c r="B136" s="45" t="s">
        <v>124</v>
      </c>
      <c r="C136" s="50" t="s">
        <v>129</v>
      </c>
      <c r="D136" s="51" t="s">
        <v>126</v>
      </c>
      <c r="E136" s="62" t="s">
        <v>33</v>
      </c>
      <c r="F136" s="52">
        <v>400000</v>
      </c>
      <c r="G136" s="52">
        <v>400000</v>
      </c>
      <c r="K136" s="37"/>
    </row>
    <row r="137" spans="1:11" ht="27" customHeight="1" x14ac:dyDescent="0.35">
      <c r="A137" s="44" t="s">
        <v>130</v>
      </c>
      <c r="B137" s="45" t="s">
        <v>131</v>
      </c>
      <c r="C137" s="50" t="s">
        <v>125</v>
      </c>
      <c r="D137" s="51" t="s">
        <v>85</v>
      </c>
      <c r="E137" s="62"/>
      <c r="F137" s="48">
        <f>F138+F139</f>
        <v>0</v>
      </c>
      <c r="G137" s="48">
        <f>G138+G139</f>
        <v>0</v>
      </c>
      <c r="K137" s="37"/>
    </row>
    <row r="138" spans="1:11" ht="18.649999999999999" customHeight="1" x14ac:dyDescent="0.35">
      <c r="A138" s="44" t="s">
        <v>30</v>
      </c>
      <c r="B138" s="45" t="s">
        <v>131</v>
      </c>
      <c r="C138" s="50" t="s">
        <v>125</v>
      </c>
      <c r="D138" s="51" t="s">
        <v>85</v>
      </c>
      <c r="E138" s="62" t="s">
        <v>31</v>
      </c>
      <c r="F138" s="52"/>
      <c r="G138" s="52"/>
      <c r="K138" s="37"/>
    </row>
    <row r="139" spans="1:11" ht="17.25" customHeight="1" x14ac:dyDescent="0.35">
      <c r="A139" s="49" t="s">
        <v>32</v>
      </c>
      <c r="B139" s="45" t="s">
        <v>131</v>
      </c>
      <c r="C139" s="50" t="s">
        <v>125</v>
      </c>
      <c r="D139" s="51" t="s">
        <v>85</v>
      </c>
      <c r="E139" s="62" t="s">
        <v>33</v>
      </c>
      <c r="F139" s="52"/>
      <c r="G139" s="52"/>
      <c r="K139" s="37"/>
    </row>
    <row r="140" spans="1:11" ht="21" customHeight="1" x14ac:dyDescent="0.35">
      <c r="A140" s="75" t="s">
        <v>132</v>
      </c>
      <c r="B140" s="76" t="s">
        <v>133</v>
      </c>
      <c r="C140" s="77"/>
      <c r="D140" s="78"/>
      <c r="E140" s="76"/>
      <c r="F140" s="79">
        <f>F142</f>
        <v>150000</v>
      </c>
      <c r="G140" s="79">
        <f>G142</f>
        <v>150000</v>
      </c>
      <c r="K140" s="37"/>
    </row>
    <row r="141" spans="1:11" ht="33" customHeight="1" x14ac:dyDescent="0.35">
      <c r="A141" s="32" t="s">
        <v>134</v>
      </c>
      <c r="B141" s="80" t="s">
        <v>135</v>
      </c>
      <c r="C141" s="81"/>
      <c r="D141" s="82"/>
      <c r="E141" s="80"/>
      <c r="F141" s="83">
        <f>F142</f>
        <v>150000</v>
      </c>
      <c r="G141" s="83">
        <f>G142</f>
        <v>150000</v>
      </c>
      <c r="I141" s="84"/>
      <c r="K141" s="37"/>
    </row>
    <row r="142" spans="1:11" ht="18.75" customHeight="1" x14ac:dyDescent="0.35">
      <c r="A142" s="44" t="s">
        <v>136</v>
      </c>
      <c r="B142" s="45" t="s">
        <v>137</v>
      </c>
      <c r="C142" s="50"/>
      <c r="D142" s="85"/>
      <c r="E142" s="86"/>
      <c r="F142" s="48">
        <f>F143+F144</f>
        <v>150000</v>
      </c>
      <c r="G142" s="48">
        <f>G143+G144</f>
        <v>150000</v>
      </c>
    </row>
    <row r="143" spans="1:11" ht="26" x14ac:dyDescent="0.35">
      <c r="A143" s="49" t="s">
        <v>22</v>
      </c>
      <c r="B143" s="45" t="s">
        <v>137</v>
      </c>
      <c r="C143" s="54" t="s">
        <v>18</v>
      </c>
      <c r="D143" s="47" t="s">
        <v>18</v>
      </c>
      <c r="E143" s="45" t="s">
        <v>23</v>
      </c>
      <c r="F143" s="52">
        <v>126000</v>
      </c>
      <c r="G143" s="52">
        <v>126000</v>
      </c>
    </row>
    <row r="144" spans="1:11" ht="19.5" customHeight="1" x14ac:dyDescent="0.35">
      <c r="A144" s="49" t="s">
        <v>138</v>
      </c>
      <c r="B144" s="45" t="s">
        <v>137</v>
      </c>
      <c r="C144" s="54" t="s">
        <v>18</v>
      </c>
      <c r="D144" s="47" t="s">
        <v>18</v>
      </c>
      <c r="E144" s="45" t="s">
        <v>139</v>
      </c>
      <c r="F144" s="52">
        <v>24000</v>
      </c>
      <c r="G144" s="52">
        <v>24000</v>
      </c>
    </row>
    <row r="145" spans="1:9" ht="29.25" customHeight="1" x14ac:dyDescent="0.35">
      <c r="A145" s="75" t="s">
        <v>140</v>
      </c>
      <c r="B145" s="76" t="s">
        <v>141</v>
      </c>
      <c r="C145" s="77"/>
      <c r="D145" s="78"/>
      <c r="E145" s="76"/>
      <c r="F145" s="79">
        <f>F146+F159</f>
        <v>8860000</v>
      </c>
      <c r="G145" s="79">
        <f>G146+G159</f>
        <v>8360000</v>
      </c>
    </row>
    <row r="146" spans="1:9" ht="45.75" customHeight="1" x14ac:dyDescent="0.35">
      <c r="A146" s="32" t="s">
        <v>142</v>
      </c>
      <c r="B146" s="41" t="s">
        <v>143</v>
      </c>
      <c r="C146" s="34"/>
      <c r="D146" s="74"/>
      <c r="E146" s="41"/>
      <c r="F146" s="36">
        <f>F147</f>
        <v>8700000</v>
      </c>
      <c r="G146" s="36">
        <f>G147</f>
        <v>8200000</v>
      </c>
      <c r="I146" s="31"/>
    </row>
    <row r="147" spans="1:9" ht="33" customHeight="1" x14ac:dyDescent="0.35">
      <c r="A147" s="32" t="s">
        <v>144</v>
      </c>
      <c r="B147" s="41" t="s">
        <v>145</v>
      </c>
      <c r="C147" s="34"/>
      <c r="D147" s="74"/>
      <c r="E147" s="41"/>
      <c r="F147" s="36">
        <f>F148+F152+F150+F154+F157</f>
        <v>8700000</v>
      </c>
      <c r="G147" s="36">
        <f>G148+G152+G150+G154+G157</f>
        <v>8200000</v>
      </c>
      <c r="I147" s="31"/>
    </row>
    <row r="148" spans="1:9" ht="19.5" customHeight="1" x14ac:dyDescent="0.35">
      <c r="A148" s="44" t="s">
        <v>146</v>
      </c>
      <c r="B148" s="45" t="s">
        <v>147</v>
      </c>
      <c r="C148" s="54" t="s">
        <v>148</v>
      </c>
      <c r="D148" s="47" t="s">
        <v>19</v>
      </c>
      <c r="E148" s="45"/>
      <c r="F148" s="48">
        <f>SUM(F149:F149)</f>
        <v>8500000</v>
      </c>
      <c r="G148" s="48">
        <f>SUM(G149:G149)</f>
        <v>8000000</v>
      </c>
    </row>
    <row r="149" spans="1:9" ht="24" customHeight="1" x14ac:dyDescent="0.35">
      <c r="A149" s="49" t="s">
        <v>32</v>
      </c>
      <c r="B149" s="45" t="s">
        <v>147</v>
      </c>
      <c r="C149" s="54" t="s">
        <v>148</v>
      </c>
      <c r="D149" s="47" t="s">
        <v>19</v>
      </c>
      <c r="E149" s="45" t="s">
        <v>33</v>
      </c>
      <c r="F149" s="52">
        <v>8500000</v>
      </c>
      <c r="G149" s="52">
        <v>8000000</v>
      </c>
      <c r="I149" s="31"/>
    </row>
    <row r="150" spans="1:9" ht="39.75" hidden="1" customHeight="1" x14ac:dyDescent="0.35">
      <c r="A150" s="49" t="s">
        <v>149</v>
      </c>
      <c r="B150" s="45" t="s">
        <v>150</v>
      </c>
      <c r="C150" s="54" t="s">
        <v>148</v>
      </c>
      <c r="D150" s="47" t="s">
        <v>19</v>
      </c>
      <c r="E150" s="45"/>
      <c r="F150" s="48">
        <f>F151</f>
        <v>0</v>
      </c>
      <c r="G150" s="48">
        <f>G151</f>
        <v>0</v>
      </c>
      <c r="I150" s="31"/>
    </row>
    <row r="151" spans="1:9" ht="18.75" hidden="1" customHeight="1" x14ac:dyDescent="0.35">
      <c r="A151" s="49" t="s">
        <v>151</v>
      </c>
      <c r="B151" s="45" t="s">
        <v>150</v>
      </c>
      <c r="C151" s="54" t="s">
        <v>148</v>
      </c>
      <c r="D151" s="47" t="s">
        <v>19</v>
      </c>
      <c r="E151" s="45" t="s">
        <v>152</v>
      </c>
      <c r="F151" s="48">
        <v>0</v>
      </c>
      <c r="G151" s="48">
        <v>0</v>
      </c>
      <c r="I151" s="31"/>
    </row>
    <row r="152" spans="1:9" ht="39.75" customHeight="1" x14ac:dyDescent="0.35">
      <c r="A152" s="49" t="s">
        <v>153</v>
      </c>
      <c r="B152" s="45" t="s">
        <v>154</v>
      </c>
      <c r="C152" s="54" t="s">
        <v>148</v>
      </c>
      <c r="D152" s="47" t="s">
        <v>19</v>
      </c>
      <c r="E152" s="45"/>
      <c r="F152" s="48">
        <f>SUM(F153:F153)</f>
        <v>0</v>
      </c>
      <c r="G152" s="48">
        <f>SUM(G153:G153)</f>
        <v>0</v>
      </c>
    </row>
    <row r="153" spans="1:9" ht="23.5" customHeight="1" x14ac:dyDescent="0.35">
      <c r="A153" s="49" t="s">
        <v>32</v>
      </c>
      <c r="B153" s="45" t="s">
        <v>154</v>
      </c>
      <c r="C153" s="54" t="s">
        <v>148</v>
      </c>
      <c r="D153" s="47" t="s">
        <v>19</v>
      </c>
      <c r="E153" s="45" t="s">
        <v>33</v>
      </c>
      <c r="F153" s="48"/>
      <c r="G153" s="48"/>
    </row>
    <row r="154" spans="1:9" ht="42.75" customHeight="1" x14ac:dyDescent="0.35">
      <c r="A154" s="49" t="s">
        <v>149</v>
      </c>
      <c r="B154" s="55" t="s">
        <v>150</v>
      </c>
      <c r="C154" s="54"/>
      <c r="D154" s="47"/>
      <c r="E154" s="55"/>
      <c r="F154" s="52">
        <f>F155+F156</f>
        <v>0</v>
      </c>
      <c r="G154" s="52">
        <f>G155+G156</f>
        <v>0</v>
      </c>
    </row>
    <row r="155" spans="1:9" ht="17.25" customHeight="1" x14ac:dyDescent="0.35">
      <c r="A155" s="49" t="s">
        <v>32</v>
      </c>
      <c r="B155" s="55" t="s">
        <v>150</v>
      </c>
      <c r="C155" s="54"/>
      <c r="D155" s="47"/>
      <c r="E155" s="55" t="s">
        <v>33</v>
      </c>
      <c r="F155" s="52">
        <v>0</v>
      </c>
      <c r="G155" s="52">
        <v>0</v>
      </c>
    </row>
    <row r="156" spans="1:9" ht="17.25" customHeight="1" x14ac:dyDescent="0.35">
      <c r="A156" s="63" t="s">
        <v>151</v>
      </c>
      <c r="B156" s="55" t="s">
        <v>150</v>
      </c>
      <c r="C156" s="54"/>
      <c r="D156" s="47"/>
      <c r="E156" s="55" t="s">
        <v>152</v>
      </c>
      <c r="F156" s="52"/>
      <c r="G156" s="52"/>
    </row>
    <row r="157" spans="1:9" ht="39.75" customHeight="1" x14ac:dyDescent="0.35">
      <c r="A157" s="49" t="s">
        <v>155</v>
      </c>
      <c r="B157" s="55" t="s">
        <v>156</v>
      </c>
      <c r="C157" s="54"/>
      <c r="D157" s="47"/>
      <c r="E157" s="55"/>
      <c r="F157" s="52">
        <f>F158</f>
        <v>200000</v>
      </c>
      <c r="G157" s="52">
        <f>G158</f>
        <v>200000</v>
      </c>
    </row>
    <row r="158" spans="1:9" ht="18" customHeight="1" x14ac:dyDescent="0.35">
      <c r="A158" s="49" t="s">
        <v>32</v>
      </c>
      <c r="B158" s="55" t="s">
        <v>156</v>
      </c>
      <c r="C158" s="54"/>
      <c r="D158" s="47"/>
      <c r="E158" s="55" t="s">
        <v>33</v>
      </c>
      <c r="F158" s="52">
        <v>200000</v>
      </c>
      <c r="G158" s="52">
        <v>200000</v>
      </c>
    </row>
    <row r="159" spans="1:9" ht="16.5" customHeight="1" x14ac:dyDescent="0.35">
      <c r="A159" s="32" t="s">
        <v>157</v>
      </c>
      <c r="B159" s="41" t="s">
        <v>158</v>
      </c>
      <c r="C159" s="34"/>
      <c r="D159" s="74"/>
      <c r="E159" s="41"/>
      <c r="F159" s="36">
        <f>F161</f>
        <v>160000</v>
      </c>
      <c r="G159" s="36">
        <f>G161</f>
        <v>160000</v>
      </c>
    </row>
    <row r="160" spans="1:9" ht="42" customHeight="1" x14ac:dyDescent="0.35">
      <c r="A160" s="32" t="s">
        <v>159</v>
      </c>
      <c r="B160" s="41" t="s">
        <v>160</v>
      </c>
      <c r="C160" s="34"/>
      <c r="D160" s="74"/>
      <c r="E160" s="41"/>
      <c r="F160" s="36">
        <f>F161</f>
        <v>160000</v>
      </c>
      <c r="G160" s="36">
        <f>G161</f>
        <v>160000</v>
      </c>
    </row>
    <row r="161" spans="1:9" ht="15.75" customHeight="1" x14ac:dyDescent="0.35">
      <c r="A161" s="44" t="s">
        <v>161</v>
      </c>
      <c r="B161" s="45" t="s">
        <v>162</v>
      </c>
      <c r="C161" s="54" t="s">
        <v>148</v>
      </c>
      <c r="D161" s="47" t="s">
        <v>19</v>
      </c>
      <c r="E161" s="45"/>
      <c r="F161" s="48">
        <f>F162</f>
        <v>160000</v>
      </c>
      <c r="G161" s="48">
        <f>G162</f>
        <v>160000</v>
      </c>
    </row>
    <row r="162" spans="1:9" ht="21" customHeight="1" x14ac:dyDescent="0.35">
      <c r="A162" s="49" t="s">
        <v>32</v>
      </c>
      <c r="B162" s="45" t="s">
        <v>162</v>
      </c>
      <c r="C162" s="50" t="s">
        <v>148</v>
      </c>
      <c r="D162" s="47" t="s">
        <v>19</v>
      </c>
      <c r="E162" s="45" t="s">
        <v>33</v>
      </c>
      <c r="F162" s="48">
        <v>160000</v>
      </c>
      <c r="G162" s="48">
        <v>160000</v>
      </c>
    </row>
    <row r="163" spans="1:9" ht="19.149999999999999" customHeight="1" x14ac:dyDescent="0.35">
      <c r="A163" s="87" t="s">
        <v>113</v>
      </c>
      <c r="B163" s="38" t="s">
        <v>163</v>
      </c>
      <c r="C163" s="50"/>
      <c r="D163" s="47"/>
      <c r="E163" s="45"/>
      <c r="F163" s="48">
        <f>F164</f>
        <v>0</v>
      </c>
      <c r="G163" s="48">
        <f>G164</f>
        <v>0</v>
      </c>
    </row>
    <row r="164" spans="1:9" ht="24" customHeight="1" x14ac:dyDescent="0.35">
      <c r="A164" s="49" t="s">
        <v>164</v>
      </c>
      <c r="B164" s="45" t="s">
        <v>165</v>
      </c>
      <c r="C164" s="50"/>
      <c r="D164" s="47"/>
      <c r="E164" s="45"/>
      <c r="F164" s="48">
        <f>F165</f>
        <v>0</v>
      </c>
      <c r="G164" s="48">
        <f>G165</f>
        <v>0</v>
      </c>
    </row>
    <row r="165" spans="1:9" ht="20.5" customHeight="1" x14ac:dyDescent="0.35">
      <c r="A165" s="49" t="s">
        <v>32</v>
      </c>
      <c r="B165" s="45" t="s">
        <v>166</v>
      </c>
      <c r="C165" s="50" t="s">
        <v>167</v>
      </c>
      <c r="D165" s="47" t="s">
        <v>19</v>
      </c>
      <c r="E165" s="45" t="s">
        <v>33</v>
      </c>
      <c r="F165" s="48"/>
      <c r="G165" s="48"/>
    </row>
    <row r="166" spans="1:9" ht="22.15" customHeight="1" x14ac:dyDescent="0.35">
      <c r="A166" s="32" t="s">
        <v>168</v>
      </c>
      <c r="B166" s="33" t="s">
        <v>169</v>
      </c>
      <c r="C166" s="34"/>
      <c r="D166" s="74"/>
      <c r="E166" s="41"/>
      <c r="F166" s="36">
        <f>F167</f>
        <v>0</v>
      </c>
      <c r="G166" s="36">
        <f>G167</f>
        <v>0</v>
      </c>
    </row>
    <row r="167" spans="1:9" ht="30.65" customHeight="1" x14ac:dyDescent="0.35">
      <c r="A167" s="32" t="s">
        <v>170</v>
      </c>
      <c r="B167" s="33" t="s">
        <v>171</v>
      </c>
      <c r="C167" s="88"/>
      <c r="D167" s="40"/>
      <c r="E167" s="66"/>
      <c r="F167" s="36">
        <f>F168</f>
        <v>0</v>
      </c>
      <c r="G167" s="36">
        <f>G168</f>
        <v>0</v>
      </c>
    </row>
    <row r="168" spans="1:9" ht="20.5" customHeight="1" x14ac:dyDescent="0.35">
      <c r="A168" s="49" t="s">
        <v>22</v>
      </c>
      <c r="B168" s="45" t="s">
        <v>172</v>
      </c>
      <c r="C168" s="54" t="s">
        <v>148</v>
      </c>
      <c r="D168" s="47" t="s">
        <v>19</v>
      </c>
      <c r="E168" s="45" t="s">
        <v>33</v>
      </c>
      <c r="F168" s="48"/>
      <c r="G168" s="48"/>
      <c r="I168" s="31"/>
    </row>
    <row r="169" spans="1:9" x14ac:dyDescent="0.35">
      <c r="A169" s="75" t="s">
        <v>173</v>
      </c>
      <c r="B169" s="76" t="s">
        <v>174</v>
      </c>
      <c r="C169" s="77"/>
      <c r="D169" s="78"/>
      <c r="E169" s="76"/>
      <c r="F169" s="79">
        <f>F171</f>
        <v>200000</v>
      </c>
      <c r="G169" s="79">
        <f>G171</f>
        <v>100000</v>
      </c>
    </row>
    <row r="170" spans="1:9" ht="28" x14ac:dyDescent="0.35">
      <c r="A170" s="32" t="s">
        <v>175</v>
      </c>
      <c r="B170" s="33" t="s">
        <v>176</v>
      </c>
      <c r="C170" s="34"/>
      <c r="D170" s="35"/>
      <c r="E170" s="33"/>
      <c r="F170" s="36">
        <f>F171</f>
        <v>200000</v>
      </c>
      <c r="G170" s="36">
        <f>G171</f>
        <v>100000</v>
      </c>
    </row>
    <row r="171" spans="1:9" ht="26.5" customHeight="1" x14ac:dyDescent="0.35">
      <c r="A171" s="49" t="s">
        <v>22</v>
      </c>
      <c r="B171" s="45" t="s">
        <v>177</v>
      </c>
      <c r="C171" s="50" t="s">
        <v>125</v>
      </c>
      <c r="D171" s="51" t="s">
        <v>178</v>
      </c>
      <c r="E171" s="62" t="s">
        <v>23</v>
      </c>
      <c r="F171" s="48">
        <v>200000</v>
      </c>
      <c r="G171" s="48">
        <v>100000</v>
      </c>
      <c r="I171" s="31"/>
    </row>
    <row r="172" spans="1:9" ht="28" x14ac:dyDescent="0.35">
      <c r="A172" s="75" t="s">
        <v>179</v>
      </c>
      <c r="B172" s="76" t="s">
        <v>180</v>
      </c>
      <c r="C172" s="77"/>
      <c r="D172" s="78"/>
      <c r="E172" s="76"/>
      <c r="F172" s="79">
        <f>F178+F180+F174+F176</f>
        <v>12200000</v>
      </c>
      <c r="G172" s="79">
        <f>G178+G180+G174+G176</f>
        <v>12200000</v>
      </c>
    </row>
    <row r="173" spans="1:9" ht="34.5" customHeight="1" x14ac:dyDescent="0.35">
      <c r="A173" s="32" t="s">
        <v>181</v>
      </c>
      <c r="B173" s="33" t="s">
        <v>182</v>
      </c>
      <c r="C173" s="34"/>
      <c r="D173" s="35"/>
      <c r="E173" s="33"/>
      <c r="F173" s="36">
        <f>F178+F180</f>
        <v>200000</v>
      </c>
      <c r="G173" s="36">
        <f>G178+G180</f>
        <v>200000</v>
      </c>
    </row>
    <row r="174" spans="1:9" ht="20.5" customHeight="1" x14ac:dyDescent="0.35">
      <c r="A174" s="32" t="s">
        <v>183</v>
      </c>
      <c r="B174" s="33" t="s">
        <v>184</v>
      </c>
      <c r="C174" s="34"/>
      <c r="D174" s="35"/>
      <c r="E174" s="33"/>
      <c r="F174" s="36">
        <f>F175</f>
        <v>12000000</v>
      </c>
      <c r="G174" s="36">
        <f>G175</f>
        <v>12000000</v>
      </c>
    </row>
    <row r="175" spans="1:9" ht="28.15" customHeight="1" x14ac:dyDescent="0.35">
      <c r="A175" s="49" t="s">
        <v>22</v>
      </c>
      <c r="B175" s="61" t="s">
        <v>184</v>
      </c>
      <c r="C175" s="59"/>
      <c r="D175" s="60"/>
      <c r="E175" s="61" t="s">
        <v>33</v>
      </c>
      <c r="F175" s="42">
        <v>12000000</v>
      </c>
      <c r="G175" s="42">
        <v>12000000</v>
      </c>
    </row>
    <row r="176" spans="1:9" ht="20.5" customHeight="1" x14ac:dyDescent="0.35">
      <c r="A176" s="32" t="s">
        <v>183</v>
      </c>
      <c r="B176" s="33" t="s">
        <v>184</v>
      </c>
      <c r="C176" s="34"/>
      <c r="D176" s="35"/>
      <c r="E176" s="33"/>
      <c r="F176" s="36">
        <f>F177</f>
        <v>0</v>
      </c>
      <c r="G176" s="36">
        <f>G177</f>
        <v>0</v>
      </c>
    </row>
    <row r="177" spans="1:10" ht="25.15" customHeight="1" x14ac:dyDescent="0.35">
      <c r="A177" s="49" t="s">
        <v>22</v>
      </c>
      <c r="B177" s="61" t="s">
        <v>184</v>
      </c>
      <c r="C177" s="59"/>
      <c r="D177" s="60"/>
      <c r="E177" s="61" t="s">
        <v>33</v>
      </c>
      <c r="F177" s="42"/>
      <c r="G177" s="42"/>
    </row>
    <row r="178" spans="1:10" ht="30.75" customHeight="1" x14ac:dyDescent="0.35">
      <c r="A178" s="44" t="s">
        <v>185</v>
      </c>
      <c r="B178" s="45" t="s">
        <v>186</v>
      </c>
      <c r="C178" s="54" t="s">
        <v>187</v>
      </c>
      <c r="D178" s="47" t="s">
        <v>188</v>
      </c>
      <c r="E178" s="45"/>
      <c r="F178" s="48">
        <f>F179</f>
        <v>200000</v>
      </c>
      <c r="G178" s="48">
        <f>G179</f>
        <v>200000</v>
      </c>
    </row>
    <row r="179" spans="1:10" ht="27.65" customHeight="1" x14ac:dyDescent="0.35">
      <c r="A179" s="49" t="s">
        <v>22</v>
      </c>
      <c r="B179" s="45" t="s">
        <v>186</v>
      </c>
      <c r="C179" s="54" t="s">
        <v>187</v>
      </c>
      <c r="D179" s="47" t="s">
        <v>188</v>
      </c>
      <c r="E179" s="45" t="s">
        <v>23</v>
      </c>
      <c r="F179" s="48">
        <v>200000</v>
      </c>
      <c r="G179" s="48">
        <v>200000</v>
      </c>
      <c r="J179" s="31"/>
    </row>
    <row r="180" spans="1:10" ht="15" customHeight="1" x14ac:dyDescent="0.35">
      <c r="A180" s="44" t="s">
        <v>189</v>
      </c>
      <c r="B180" s="45" t="s">
        <v>190</v>
      </c>
      <c r="C180" s="54" t="s">
        <v>187</v>
      </c>
      <c r="D180" s="47" t="s">
        <v>188</v>
      </c>
      <c r="E180" s="45"/>
      <c r="F180" s="48">
        <f>F181</f>
        <v>0</v>
      </c>
      <c r="G180" s="48">
        <f>G181</f>
        <v>0</v>
      </c>
    </row>
    <row r="181" spans="1:10" ht="27.65" customHeight="1" x14ac:dyDescent="0.35">
      <c r="A181" s="49" t="s">
        <v>22</v>
      </c>
      <c r="B181" s="45" t="s">
        <v>190</v>
      </c>
      <c r="C181" s="54" t="s">
        <v>187</v>
      </c>
      <c r="D181" s="47" t="s">
        <v>188</v>
      </c>
      <c r="E181" s="45" t="s">
        <v>23</v>
      </c>
      <c r="F181" s="48">
        <v>0</v>
      </c>
      <c r="G181" s="48">
        <v>0</v>
      </c>
      <c r="I181" s="31"/>
    </row>
    <row r="182" spans="1:10" ht="29.25" customHeight="1" x14ac:dyDescent="0.35">
      <c r="A182" s="75" t="s">
        <v>191</v>
      </c>
      <c r="B182" s="76" t="s">
        <v>192</v>
      </c>
      <c r="C182" s="77"/>
      <c r="D182" s="78"/>
      <c r="E182" s="76"/>
      <c r="F182" s="79">
        <f>F183+F190</f>
        <v>8782900</v>
      </c>
      <c r="G182" s="79">
        <f>G183+G190</f>
        <v>8808700</v>
      </c>
      <c r="I182" s="31"/>
    </row>
    <row r="183" spans="1:10" ht="32.25" customHeight="1" x14ac:dyDescent="0.35">
      <c r="A183" s="32" t="s">
        <v>193</v>
      </c>
      <c r="B183" s="33" t="s">
        <v>194</v>
      </c>
      <c r="C183" s="34"/>
      <c r="D183" s="35"/>
      <c r="E183" s="33"/>
      <c r="F183" s="36">
        <f>F184+F187</f>
        <v>2080000</v>
      </c>
      <c r="G183" s="36">
        <f>G184+G187</f>
        <v>2080000</v>
      </c>
      <c r="I183" s="31"/>
    </row>
    <row r="184" spans="1:10" ht="18.75" customHeight="1" x14ac:dyDescent="0.35">
      <c r="A184" s="44" t="s">
        <v>195</v>
      </c>
      <c r="B184" s="89"/>
      <c r="C184" s="54" t="s">
        <v>19</v>
      </c>
      <c r="D184" s="47" t="s">
        <v>187</v>
      </c>
      <c r="E184" s="89"/>
      <c r="F184" s="48">
        <f>F185</f>
        <v>80000</v>
      </c>
      <c r="G184" s="48">
        <f>G185</f>
        <v>80000</v>
      </c>
      <c r="I184" s="31"/>
    </row>
    <row r="185" spans="1:10" ht="18" customHeight="1" x14ac:dyDescent="0.35">
      <c r="A185" s="90" t="s">
        <v>196</v>
      </c>
      <c r="B185" s="45" t="s">
        <v>197</v>
      </c>
      <c r="C185" s="46" t="s">
        <v>19</v>
      </c>
      <c r="D185" s="51" t="s">
        <v>187</v>
      </c>
      <c r="E185" s="62"/>
      <c r="F185" s="48">
        <f>F186</f>
        <v>80000</v>
      </c>
      <c r="G185" s="48">
        <f>G186</f>
        <v>80000</v>
      </c>
      <c r="I185" s="31"/>
    </row>
    <row r="186" spans="1:10" ht="18.75" customHeight="1" x14ac:dyDescent="0.35">
      <c r="A186" s="90" t="s">
        <v>151</v>
      </c>
      <c r="B186" s="45" t="s">
        <v>198</v>
      </c>
      <c r="C186" s="54" t="s">
        <v>19</v>
      </c>
      <c r="D186" s="47" t="s">
        <v>187</v>
      </c>
      <c r="E186" s="62" t="s">
        <v>152</v>
      </c>
      <c r="F186" s="48">
        <v>80000</v>
      </c>
      <c r="G186" s="48">
        <v>80000</v>
      </c>
      <c r="I186" s="31"/>
    </row>
    <row r="187" spans="1:10" ht="22.9" customHeight="1" x14ac:dyDescent="0.35">
      <c r="A187" s="32" t="s">
        <v>199</v>
      </c>
      <c r="B187" s="41" t="s">
        <v>200</v>
      </c>
      <c r="C187" s="34"/>
      <c r="D187" s="74"/>
      <c r="E187" s="41"/>
      <c r="F187" s="36">
        <f>F188</f>
        <v>2000000</v>
      </c>
      <c r="G187" s="36">
        <f>G188</f>
        <v>2000000</v>
      </c>
    </row>
    <row r="188" spans="1:10" ht="18" customHeight="1" x14ac:dyDescent="0.35">
      <c r="A188" s="44" t="s">
        <v>201</v>
      </c>
      <c r="B188" s="45" t="s">
        <v>202</v>
      </c>
      <c r="C188" s="54" t="s">
        <v>203</v>
      </c>
      <c r="D188" s="47" t="s">
        <v>19</v>
      </c>
      <c r="E188" s="45"/>
      <c r="F188" s="48">
        <f>F189</f>
        <v>2000000</v>
      </c>
      <c r="G188" s="48">
        <f>G189</f>
        <v>2000000</v>
      </c>
    </row>
    <row r="189" spans="1:10" ht="18.75" customHeight="1" x14ac:dyDescent="0.35">
      <c r="A189" s="44" t="s">
        <v>204</v>
      </c>
      <c r="B189" s="45" t="s">
        <v>202</v>
      </c>
      <c r="C189" s="54" t="s">
        <v>203</v>
      </c>
      <c r="D189" s="47" t="s">
        <v>19</v>
      </c>
      <c r="E189" s="45" t="s">
        <v>205</v>
      </c>
      <c r="F189" s="48">
        <v>2000000</v>
      </c>
      <c r="G189" s="48">
        <v>2000000</v>
      </c>
    </row>
    <row r="190" spans="1:10" x14ac:dyDescent="0.35">
      <c r="A190" s="32" t="s">
        <v>206</v>
      </c>
      <c r="B190" s="41" t="s">
        <v>207</v>
      </c>
      <c r="C190" s="34"/>
      <c r="D190" s="74"/>
      <c r="E190" s="41"/>
      <c r="F190" s="36">
        <f>F191</f>
        <v>6702900</v>
      </c>
      <c r="G190" s="36">
        <f>G191</f>
        <v>6728700</v>
      </c>
    </row>
    <row r="191" spans="1:10" x14ac:dyDescent="0.35">
      <c r="A191" s="32" t="s">
        <v>208</v>
      </c>
      <c r="B191" s="41" t="s">
        <v>209</v>
      </c>
      <c r="C191" s="34"/>
      <c r="D191" s="74"/>
      <c r="E191" s="41"/>
      <c r="F191" s="36">
        <f>F192+F197</f>
        <v>6702900</v>
      </c>
      <c r="G191" s="36">
        <f>G192+G197</f>
        <v>6728700</v>
      </c>
    </row>
    <row r="192" spans="1:10" ht="26" x14ac:dyDescent="0.35">
      <c r="A192" s="44" t="s">
        <v>210</v>
      </c>
      <c r="B192" s="45"/>
      <c r="C192" s="54" t="s">
        <v>211</v>
      </c>
      <c r="D192" s="47" t="s">
        <v>19</v>
      </c>
      <c r="E192" s="45"/>
      <c r="F192" s="48">
        <f>F193+F195</f>
        <v>5614700</v>
      </c>
      <c r="G192" s="48">
        <f>G193+G195</f>
        <v>5614700</v>
      </c>
    </row>
    <row r="193" spans="1:9" ht="15.65" customHeight="1" x14ac:dyDescent="0.35">
      <c r="A193" s="91" t="s">
        <v>212</v>
      </c>
      <c r="B193" s="70" t="s">
        <v>213</v>
      </c>
      <c r="C193" s="92" t="s">
        <v>211</v>
      </c>
      <c r="D193" s="93" t="s">
        <v>19</v>
      </c>
      <c r="E193" s="45"/>
      <c r="F193" s="48">
        <f>F194</f>
        <v>4000000</v>
      </c>
      <c r="G193" s="48">
        <f>G194</f>
        <v>4000000</v>
      </c>
    </row>
    <row r="194" spans="1:9" ht="16.5" customHeight="1" x14ac:dyDescent="0.35">
      <c r="A194" s="44" t="s">
        <v>214</v>
      </c>
      <c r="B194" s="70" t="s">
        <v>213</v>
      </c>
      <c r="C194" s="54" t="s">
        <v>211</v>
      </c>
      <c r="D194" s="47" t="s">
        <v>19</v>
      </c>
      <c r="E194" s="45" t="s">
        <v>215</v>
      </c>
      <c r="F194" s="48">
        <v>4000000</v>
      </c>
      <c r="G194" s="48">
        <v>4000000</v>
      </c>
    </row>
    <row r="195" spans="1:9" ht="27" customHeight="1" x14ac:dyDescent="0.35">
      <c r="A195" s="91" t="s">
        <v>216</v>
      </c>
      <c r="B195" s="70" t="s">
        <v>217</v>
      </c>
      <c r="C195" s="92" t="s">
        <v>211</v>
      </c>
      <c r="D195" s="93" t="s">
        <v>19</v>
      </c>
      <c r="E195" s="45"/>
      <c r="F195" s="48">
        <f>F196</f>
        <v>1614700</v>
      </c>
      <c r="G195" s="48">
        <f>G196</f>
        <v>1614700</v>
      </c>
    </row>
    <row r="196" spans="1:9" ht="13.15" customHeight="1" x14ac:dyDescent="0.35">
      <c r="A196" s="44" t="s">
        <v>214</v>
      </c>
      <c r="B196" s="70" t="s">
        <v>217</v>
      </c>
      <c r="C196" s="54" t="s">
        <v>211</v>
      </c>
      <c r="D196" s="47" t="s">
        <v>19</v>
      </c>
      <c r="E196" s="45" t="s">
        <v>215</v>
      </c>
      <c r="F196" s="48">
        <v>1614700</v>
      </c>
      <c r="G196" s="48">
        <v>1614700</v>
      </c>
    </row>
    <row r="197" spans="1:9" ht="18" customHeight="1" x14ac:dyDescent="0.35">
      <c r="A197" s="44" t="s">
        <v>218</v>
      </c>
      <c r="B197" s="70"/>
      <c r="C197" s="54" t="s">
        <v>59</v>
      </c>
      <c r="D197" s="47" t="s">
        <v>85</v>
      </c>
      <c r="E197" s="45"/>
      <c r="F197" s="48">
        <f>F198</f>
        <v>1088200</v>
      </c>
      <c r="G197" s="48">
        <f>G198</f>
        <v>1114000</v>
      </c>
    </row>
    <row r="198" spans="1:9" ht="27" customHeight="1" x14ac:dyDescent="0.35">
      <c r="A198" s="44" t="s">
        <v>219</v>
      </c>
      <c r="B198" s="45" t="s">
        <v>220</v>
      </c>
      <c r="C198" s="54" t="s">
        <v>59</v>
      </c>
      <c r="D198" s="47" t="s">
        <v>85</v>
      </c>
      <c r="E198" s="45"/>
      <c r="F198" s="48">
        <f>F199</f>
        <v>1088200</v>
      </c>
      <c r="G198" s="48">
        <f>G199</f>
        <v>1114000</v>
      </c>
    </row>
    <row r="199" spans="1:9" ht="12.75" customHeight="1" x14ac:dyDescent="0.35">
      <c r="A199" s="49" t="s">
        <v>221</v>
      </c>
      <c r="B199" s="45" t="s">
        <v>220</v>
      </c>
      <c r="C199" s="54" t="s">
        <v>59</v>
      </c>
      <c r="D199" s="47" t="s">
        <v>85</v>
      </c>
      <c r="E199" s="45" t="s">
        <v>222</v>
      </c>
      <c r="F199" s="48">
        <v>1088200</v>
      </c>
      <c r="G199" s="48">
        <v>1114000</v>
      </c>
    </row>
    <row r="200" spans="1:9" ht="32.25" customHeight="1" x14ac:dyDescent="0.35">
      <c r="A200" s="75" t="s">
        <v>223</v>
      </c>
      <c r="B200" s="76" t="s">
        <v>224</v>
      </c>
      <c r="C200" s="77"/>
      <c r="D200" s="78"/>
      <c r="E200" s="76"/>
      <c r="F200" s="79">
        <f>F201+F261+F267+F289+F299</f>
        <v>86388000</v>
      </c>
      <c r="G200" s="79">
        <f>G201+G261+G267+G289+G299</f>
        <v>501968000</v>
      </c>
    </row>
    <row r="201" spans="1:9" ht="21.75" customHeight="1" x14ac:dyDescent="0.35">
      <c r="A201" s="32" t="s">
        <v>225</v>
      </c>
      <c r="B201" s="41" t="s">
        <v>226</v>
      </c>
      <c r="C201" s="34"/>
      <c r="D201" s="74"/>
      <c r="E201" s="41"/>
      <c r="F201" s="36">
        <f>F202</f>
        <v>35418100</v>
      </c>
      <c r="G201" s="36">
        <f>G202</f>
        <v>36783700</v>
      </c>
    </row>
    <row r="202" spans="1:9" ht="33" customHeight="1" x14ac:dyDescent="0.35">
      <c r="A202" s="32" t="s">
        <v>227</v>
      </c>
      <c r="B202" s="41" t="s">
        <v>228</v>
      </c>
      <c r="C202" s="34"/>
      <c r="D202" s="74"/>
      <c r="E202" s="41"/>
      <c r="F202" s="36">
        <f>F203+F235+F238</f>
        <v>35418100</v>
      </c>
      <c r="G202" s="36">
        <f>G203+G235+G238</f>
        <v>36783700</v>
      </c>
    </row>
    <row r="203" spans="1:9" ht="27" customHeight="1" x14ac:dyDescent="0.35">
      <c r="A203" s="44" t="s">
        <v>229</v>
      </c>
      <c r="B203" s="72"/>
      <c r="C203" s="54" t="s">
        <v>19</v>
      </c>
      <c r="D203" s="47" t="s">
        <v>126</v>
      </c>
      <c r="E203" s="72"/>
      <c r="F203" s="73">
        <f>F204+F207+F209+F212+F215+F219+F221+F223+F225+F227+F229+F231+F233</f>
        <v>24104800</v>
      </c>
      <c r="G203" s="73">
        <f>G204+G207+G209+G212+G215+G219+G221+G223+G225+G227+G229+G231+G233</f>
        <v>26063400</v>
      </c>
    </row>
    <row r="204" spans="1:9" ht="26.25" customHeight="1" x14ac:dyDescent="0.35">
      <c r="A204" s="49" t="s">
        <v>230</v>
      </c>
      <c r="B204" s="45" t="s">
        <v>231</v>
      </c>
      <c r="C204" s="54" t="s">
        <v>19</v>
      </c>
      <c r="D204" s="47" t="s">
        <v>126</v>
      </c>
      <c r="E204" s="45"/>
      <c r="F204" s="48">
        <f>F205+F206</f>
        <v>21273700</v>
      </c>
      <c r="G204" s="48">
        <f>G205+G206</f>
        <v>23273700</v>
      </c>
    </row>
    <row r="205" spans="1:9" ht="18" customHeight="1" x14ac:dyDescent="0.35">
      <c r="A205" s="49" t="s">
        <v>232</v>
      </c>
      <c r="B205" s="45" t="s">
        <v>231</v>
      </c>
      <c r="C205" s="54" t="s">
        <v>19</v>
      </c>
      <c r="D205" s="47" t="s">
        <v>126</v>
      </c>
      <c r="E205" s="45" t="s">
        <v>233</v>
      </c>
      <c r="F205" s="52">
        <v>19456000</v>
      </c>
      <c r="G205" s="52">
        <v>21456000</v>
      </c>
    </row>
    <row r="206" spans="1:9" ht="25.15" customHeight="1" x14ac:dyDescent="0.35">
      <c r="A206" s="49" t="s">
        <v>22</v>
      </c>
      <c r="B206" s="45" t="s">
        <v>231</v>
      </c>
      <c r="C206" s="54" t="s">
        <v>19</v>
      </c>
      <c r="D206" s="47" t="s">
        <v>126</v>
      </c>
      <c r="E206" s="45" t="s">
        <v>23</v>
      </c>
      <c r="F206" s="52">
        <v>1817700</v>
      </c>
      <c r="G206" s="52">
        <v>1817700</v>
      </c>
    </row>
    <row r="207" spans="1:9" ht="26" x14ac:dyDescent="0.35">
      <c r="A207" s="44" t="s">
        <v>234</v>
      </c>
      <c r="B207" s="45" t="s">
        <v>235</v>
      </c>
      <c r="C207" s="54" t="s">
        <v>19</v>
      </c>
      <c r="D207" s="47" t="s">
        <v>126</v>
      </c>
      <c r="E207" s="45"/>
      <c r="F207" s="48">
        <f>F208</f>
        <v>2093000</v>
      </c>
      <c r="G207" s="48">
        <f>G208</f>
        <v>2093000</v>
      </c>
      <c r="I207" s="31"/>
    </row>
    <row r="208" spans="1:9" ht="20.25" customHeight="1" x14ac:dyDescent="0.35">
      <c r="A208" s="49" t="s">
        <v>232</v>
      </c>
      <c r="B208" s="45" t="s">
        <v>235</v>
      </c>
      <c r="C208" s="54" t="s">
        <v>19</v>
      </c>
      <c r="D208" s="47" t="s">
        <v>126</v>
      </c>
      <c r="E208" s="45" t="s">
        <v>233</v>
      </c>
      <c r="F208" s="52">
        <v>2093000</v>
      </c>
      <c r="G208" s="52">
        <v>2093000</v>
      </c>
      <c r="I208" s="31"/>
    </row>
    <row r="209" spans="1:10" ht="28.5" customHeight="1" x14ac:dyDescent="0.35">
      <c r="A209" s="44" t="s">
        <v>236</v>
      </c>
      <c r="B209" s="45" t="s">
        <v>237</v>
      </c>
      <c r="C209" s="54" t="s">
        <v>19</v>
      </c>
      <c r="D209" s="47" t="s">
        <v>126</v>
      </c>
      <c r="E209" s="45"/>
      <c r="F209" s="48">
        <f>SUM(F210:F211)</f>
        <v>325000</v>
      </c>
      <c r="G209" s="48">
        <f>SUM(G210:G211)</f>
        <v>307000</v>
      </c>
    </row>
    <row r="210" spans="1:10" ht="17.25" customHeight="1" x14ac:dyDescent="0.35">
      <c r="A210" s="49" t="s">
        <v>232</v>
      </c>
      <c r="B210" s="45" t="s">
        <v>237</v>
      </c>
      <c r="C210" s="54" t="s">
        <v>19</v>
      </c>
      <c r="D210" s="47" t="s">
        <v>126</v>
      </c>
      <c r="E210" s="45" t="s">
        <v>233</v>
      </c>
      <c r="F210" s="52">
        <v>315000</v>
      </c>
      <c r="G210" s="52">
        <v>302000</v>
      </c>
      <c r="I210" s="31"/>
    </row>
    <row r="211" spans="1:10" ht="26" x14ac:dyDescent="0.35">
      <c r="A211" s="49" t="s">
        <v>22</v>
      </c>
      <c r="B211" s="45" t="s">
        <v>237</v>
      </c>
      <c r="C211" s="54" t="s">
        <v>19</v>
      </c>
      <c r="D211" s="47" t="s">
        <v>126</v>
      </c>
      <c r="E211" s="45" t="s">
        <v>23</v>
      </c>
      <c r="F211" s="52">
        <v>10000</v>
      </c>
      <c r="G211" s="52">
        <v>5000</v>
      </c>
    </row>
    <row r="212" spans="1:10" x14ac:dyDescent="0.35">
      <c r="A212" s="49" t="s">
        <v>238</v>
      </c>
      <c r="B212" s="45" t="s">
        <v>239</v>
      </c>
      <c r="C212" s="54" t="s">
        <v>19</v>
      </c>
      <c r="D212" s="47" t="s">
        <v>126</v>
      </c>
      <c r="E212" s="45"/>
      <c r="F212" s="48">
        <f>F213+F214</f>
        <v>80100</v>
      </c>
      <c r="G212" s="48">
        <f>G213+G214</f>
        <v>75700</v>
      </c>
    </row>
    <row r="213" spans="1:10" ht="17.25" customHeight="1" x14ac:dyDescent="0.35">
      <c r="A213" s="49" t="s">
        <v>232</v>
      </c>
      <c r="B213" s="45" t="s">
        <v>239</v>
      </c>
      <c r="C213" s="54" t="s">
        <v>19</v>
      </c>
      <c r="D213" s="47" t="s">
        <v>126</v>
      </c>
      <c r="E213" s="45" t="s">
        <v>233</v>
      </c>
      <c r="F213" s="52">
        <v>79000</v>
      </c>
      <c r="G213" s="52">
        <v>74700</v>
      </c>
    </row>
    <row r="214" spans="1:10" ht="24" customHeight="1" x14ac:dyDescent="0.35">
      <c r="A214" s="49" t="s">
        <v>22</v>
      </c>
      <c r="B214" s="45" t="s">
        <v>239</v>
      </c>
      <c r="C214" s="54" t="s">
        <v>19</v>
      </c>
      <c r="D214" s="47" t="s">
        <v>126</v>
      </c>
      <c r="E214" s="45" t="s">
        <v>23</v>
      </c>
      <c r="F214" s="52">
        <v>1100</v>
      </c>
      <c r="G214" s="52">
        <v>1000</v>
      </c>
    </row>
    <row r="215" spans="1:10" ht="39.75" customHeight="1" x14ac:dyDescent="0.35">
      <c r="A215" s="44" t="s">
        <v>240</v>
      </c>
      <c r="B215" s="45" t="s">
        <v>241</v>
      </c>
      <c r="C215" s="54" t="s">
        <v>19</v>
      </c>
      <c r="D215" s="47" t="s">
        <v>126</v>
      </c>
      <c r="E215" s="45"/>
      <c r="F215" s="48">
        <f>SUM(F216:F218)</f>
        <v>333000</v>
      </c>
      <c r="G215" s="48">
        <f>SUM(G216:G218)</f>
        <v>314000</v>
      </c>
    </row>
    <row r="216" spans="1:10" ht="18" customHeight="1" x14ac:dyDescent="0.35">
      <c r="A216" s="49" t="s">
        <v>232</v>
      </c>
      <c r="B216" s="45" t="s">
        <v>241</v>
      </c>
      <c r="C216" s="54" t="s">
        <v>19</v>
      </c>
      <c r="D216" s="47" t="s">
        <v>126</v>
      </c>
      <c r="E216" s="45" t="s">
        <v>233</v>
      </c>
      <c r="F216" s="52">
        <v>303000</v>
      </c>
      <c r="G216" s="52">
        <v>294000</v>
      </c>
    </row>
    <row r="217" spans="1:10" ht="26" x14ac:dyDescent="0.35">
      <c r="A217" s="49" t="s">
        <v>22</v>
      </c>
      <c r="B217" s="45" t="s">
        <v>241</v>
      </c>
      <c r="C217" s="54" t="s">
        <v>19</v>
      </c>
      <c r="D217" s="47" t="s">
        <v>126</v>
      </c>
      <c r="E217" s="45" t="s">
        <v>23</v>
      </c>
      <c r="F217" s="52">
        <v>20000</v>
      </c>
      <c r="G217" s="52">
        <v>10000</v>
      </c>
      <c r="J217" s="31"/>
    </row>
    <row r="218" spans="1:10" ht="16.5" customHeight="1" x14ac:dyDescent="0.35">
      <c r="A218" s="49" t="s">
        <v>221</v>
      </c>
      <c r="B218" s="45" t="s">
        <v>241</v>
      </c>
      <c r="C218" s="54" t="s">
        <v>19</v>
      </c>
      <c r="D218" s="47" t="s">
        <v>126</v>
      </c>
      <c r="E218" s="45" t="s">
        <v>222</v>
      </c>
      <c r="F218" s="52">
        <v>10000</v>
      </c>
      <c r="G218" s="52">
        <v>10000</v>
      </c>
    </row>
    <row r="219" spans="1:10" ht="27" hidden="1" customHeight="1" x14ac:dyDescent="0.35">
      <c r="A219" s="49" t="s">
        <v>44</v>
      </c>
      <c r="B219" s="45" t="s">
        <v>242</v>
      </c>
      <c r="C219" s="54" t="s">
        <v>19</v>
      </c>
      <c r="D219" s="47" t="s">
        <v>126</v>
      </c>
      <c r="E219" s="45"/>
      <c r="F219" s="48">
        <f>F220</f>
        <v>0</v>
      </c>
      <c r="G219" s="48">
        <f>G220</f>
        <v>0</v>
      </c>
    </row>
    <row r="220" spans="1:10" ht="18" hidden="1" customHeight="1" x14ac:dyDescent="0.35">
      <c r="A220" s="49" t="s">
        <v>151</v>
      </c>
      <c r="B220" s="45" t="s">
        <v>242</v>
      </c>
      <c r="C220" s="54" t="s">
        <v>19</v>
      </c>
      <c r="D220" s="47" t="s">
        <v>126</v>
      </c>
      <c r="E220" s="45" t="s">
        <v>152</v>
      </c>
      <c r="F220" s="48">
        <v>0</v>
      </c>
      <c r="G220" s="48">
        <v>0</v>
      </c>
    </row>
    <row r="221" spans="1:10" ht="26" x14ac:dyDescent="0.35">
      <c r="A221" s="49" t="s">
        <v>243</v>
      </c>
      <c r="B221" s="45" t="s">
        <v>244</v>
      </c>
      <c r="C221" s="54" t="s">
        <v>19</v>
      </c>
      <c r="D221" s="47" t="s">
        <v>126</v>
      </c>
      <c r="E221" s="45"/>
      <c r="F221" s="48">
        <f>F222</f>
        <v>0</v>
      </c>
      <c r="G221" s="48">
        <f>G222</f>
        <v>0</v>
      </c>
    </row>
    <row r="222" spans="1:10" ht="21" customHeight="1" x14ac:dyDescent="0.35">
      <c r="A222" s="49" t="s">
        <v>22</v>
      </c>
      <c r="B222" s="45" t="s">
        <v>244</v>
      </c>
      <c r="C222" s="54" t="s">
        <v>19</v>
      </c>
      <c r="D222" s="47" t="s">
        <v>126</v>
      </c>
      <c r="E222" s="45" t="s">
        <v>23</v>
      </c>
      <c r="F222" s="48"/>
      <c r="G222" s="48"/>
    </row>
    <row r="223" spans="1:10" ht="29.25" customHeight="1" x14ac:dyDescent="0.35">
      <c r="A223" s="49" t="s">
        <v>245</v>
      </c>
      <c r="B223" s="45" t="s">
        <v>246</v>
      </c>
      <c r="C223" s="54" t="s">
        <v>19</v>
      </c>
      <c r="D223" s="47" t="s">
        <v>126</v>
      </c>
      <c r="E223" s="45"/>
      <c r="F223" s="48">
        <f>SUM(F224:F224)</f>
        <v>0</v>
      </c>
      <c r="G223" s="48">
        <f>SUM(G224:G224)</f>
        <v>0</v>
      </c>
    </row>
    <row r="224" spans="1:10" ht="24" customHeight="1" x14ac:dyDescent="0.35">
      <c r="A224" s="49" t="s">
        <v>22</v>
      </c>
      <c r="B224" s="45" t="s">
        <v>246</v>
      </c>
      <c r="C224" s="54" t="s">
        <v>19</v>
      </c>
      <c r="D224" s="47" t="s">
        <v>126</v>
      </c>
      <c r="E224" s="45" t="s">
        <v>23</v>
      </c>
      <c r="F224" s="48"/>
      <c r="G224" s="48"/>
    </row>
    <row r="225" spans="1:7" ht="39" x14ac:dyDescent="0.35">
      <c r="A225" s="49" t="s">
        <v>247</v>
      </c>
      <c r="B225" s="45" t="s">
        <v>248</v>
      </c>
      <c r="C225" s="54" t="s">
        <v>19</v>
      </c>
      <c r="D225" s="47" t="s">
        <v>126</v>
      </c>
      <c r="E225" s="45"/>
      <c r="F225" s="48">
        <f>F226</f>
        <v>0</v>
      </c>
      <c r="G225" s="48">
        <f>G226</f>
        <v>0</v>
      </c>
    </row>
    <row r="226" spans="1:7" ht="26" x14ac:dyDescent="0.35">
      <c r="A226" s="49" t="s">
        <v>22</v>
      </c>
      <c r="B226" s="45" t="s">
        <v>248</v>
      </c>
      <c r="C226" s="54" t="s">
        <v>19</v>
      </c>
      <c r="D226" s="47" t="s">
        <v>126</v>
      </c>
      <c r="E226" s="45" t="s">
        <v>23</v>
      </c>
      <c r="F226" s="48"/>
      <c r="G226" s="48"/>
    </row>
    <row r="227" spans="1:7" ht="29.25" customHeight="1" x14ac:dyDescent="0.35">
      <c r="A227" s="69" t="s">
        <v>249</v>
      </c>
      <c r="B227" s="45" t="s">
        <v>250</v>
      </c>
      <c r="C227" s="54" t="s">
        <v>19</v>
      </c>
      <c r="D227" s="47" t="s">
        <v>126</v>
      </c>
      <c r="E227" s="45"/>
      <c r="F227" s="48">
        <f>F228</f>
        <v>0</v>
      </c>
      <c r="G227" s="48">
        <f>G228</f>
        <v>0</v>
      </c>
    </row>
    <row r="228" spans="1:7" ht="26" x14ac:dyDescent="0.35">
      <c r="A228" s="49" t="s">
        <v>22</v>
      </c>
      <c r="B228" s="45" t="s">
        <v>251</v>
      </c>
      <c r="C228" s="54" t="s">
        <v>19</v>
      </c>
      <c r="D228" s="47" t="s">
        <v>126</v>
      </c>
      <c r="E228" s="45" t="s">
        <v>23</v>
      </c>
      <c r="F228" s="48"/>
      <c r="G228" s="48"/>
    </row>
    <row r="229" spans="1:7" ht="26" x14ac:dyDescent="0.35">
      <c r="A229" s="69" t="s">
        <v>252</v>
      </c>
      <c r="B229" s="45" t="s">
        <v>253</v>
      </c>
      <c r="C229" s="54" t="s">
        <v>19</v>
      </c>
      <c r="D229" s="47" t="s">
        <v>126</v>
      </c>
      <c r="E229" s="45"/>
      <c r="F229" s="48">
        <f>SUM(F230:F230)</f>
        <v>0</v>
      </c>
      <c r="G229" s="48">
        <f>SUM(G230:G230)</f>
        <v>0</v>
      </c>
    </row>
    <row r="230" spans="1:7" ht="26" x14ac:dyDescent="0.35">
      <c r="A230" s="49" t="s">
        <v>22</v>
      </c>
      <c r="B230" s="45" t="s">
        <v>253</v>
      </c>
      <c r="C230" s="54" t="s">
        <v>19</v>
      </c>
      <c r="D230" s="47" t="s">
        <v>126</v>
      </c>
      <c r="E230" s="45" t="s">
        <v>23</v>
      </c>
      <c r="F230" s="48"/>
      <c r="G230" s="48"/>
    </row>
    <row r="231" spans="1:7" ht="26" x14ac:dyDescent="0.35">
      <c r="A231" s="69" t="s">
        <v>254</v>
      </c>
      <c r="B231" s="45" t="s">
        <v>255</v>
      </c>
      <c r="C231" s="54" t="s">
        <v>19</v>
      </c>
      <c r="D231" s="47" t="s">
        <v>126</v>
      </c>
      <c r="E231" s="45"/>
      <c r="F231" s="48">
        <f>F232</f>
        <v>0</v>
      </c>
      <c r="G231" s="48">
        <f>G232</f>
        <v>0</v>
      </c>
    </row>
    <row r="232" spans="1:7" ht="26" x14ac:dyDescent="0.35">
      <c r="A232" s="49" t="s">
        <v>22</v>
      </c>
      <c r="B232" s="45" t="s">
        <v>255</v>
      </c>
      <c r="C232" s="54" t="s">
        <v>19</v>
      </c>
      <c r="D232" s="47" t="s">
        <v>126</v>
      </c>
      <c r="E232" s="45" t="s">
        <v>23</v>
      </c>
      <c r="F232" s="48"/>
      <c r="G232" s="48"/>
    </row>
    <row r="233" spans="1:7" ht="30" customHeight="1" x14ac:dyDescent="0.35">
      <c r="A233" s="69" t="s">
        <v>256</v>
      </c>
      <c r="B233" s="45" t="s">
        <v>257</v>
      </c>
      <c r="C233" s="54" t="s">
        <v>19</v>
      </c>
      <c r="D233" s="47" t="s">
        <v>126</v>
      </c>
      <c r="E233" s="45"/>
      <c r="F233" s="48">
        <f>F234</f>
        <v>0</v>
      </c>
      <c r="G233" s="48">
        <f>G234</f>
        <v>0</v>
      </c>
    </row>
    <row r="234" spans="1:7" ht="25.9" customHeight="1" x14ac:dyDescent="0.35">
      <c r="A234" s="49" t="s">
        <v>22</v>
      </c>
      <c r="B234" s="45" t="s">
        <v>257</v>
      </c>
      <c r="C234" s="54" t="s">
        <v>19</v>
      </c>
      <c r="D234" s="47" t="s">
        <v>126</v>
      </c>
      <c r="E234" s="45" t="s">
        <v>23</v>
      </c>
      <c r="F234" s="48"/>
      <c r="G234" s="48"/>
    </row>
    <row r="235" spans="1:7" ht="16.5" customHeight="1" x14ac:dyDescent="0.35">
      <c r="A235" s="49" t="s">
        <v>258</v>
      </c>
      <c r="B235" s="45" t="s">
        <v>259</v>
      </c>
      <c r="C235" s="54" t="s">
        <v>19</v>
      </c>
      <c r="D235" s="47" t="s">
        <v>188</v>
      </c>
      <c r="E235" s="45"/>
      <c r="F235" s="48">
        <f>F236</f>
        <v>1900</v>
      </c>
      <c r="G235" s="48">
        <f>G236</f>
        <v>8900</v>
      </c>
    </row>
    <row r="236" spans="1:7" ht="57.75" customHeight="1" x14ac:dyDescent="0.35">
      <c r="A236" s="94" t="s">
        <v>260</v>
      </c>
      <c r="B236" s="45" t="s">
        <v>259</v>
      </c>
      <c r="C236" s="54" t="s">
        <v>19</v>
      </c>
      <c r="D236" s="47" t="s">
        <v>188</v>
      </c>
      <c r="E236" s="45"/>
      <c r="F236" s="48">
        <f>F237</f>
        <v>1900</v>
      </c>
      <c r="G236" s="48">
        <f>G237</f>
        <v>8900</v>
      </c>
    </row>
    <row r="237" spans="1:7" ht="22.9" customHeight="1" x14ac:dyDescent="0.35">
      <c r="A237" s="49" t="s">
        <v>22</v>
      </c>
      <c r="B237" s="45" t="s">
        <v>259</v>
      </c>
      <c r="C237" s="54" t="s">
        <v>19</v>
      </c>
      <c r="D237" s="47" t="s">
        <v>188</v>
      </c>
      <c r="E237" s="45" t="s">
        <v>23</v>
      </c>
      <c r="F237" s="48">
        <v>1900</v>
      </c>
      <c r="G237" s="48">
        <v>8900</v>
      </c>
    </row>
    <row r="238" spans="1:7" ht="17.25" customHeight="1" x14ac:dyDescent="0.35">
      <c r="A238" s="44" t="s">
        <v>261</v>
      </c>
      <c r="B238" s="45" t="s">
        <v>262</v>
      </c>
      <c r="C238" s="54" t="s">
        <v>19</v>
      </c>
      <c r="D238" s="47" t="s">
        <v>203</v>
      </c>
      <c r="E238" s="45"/>
      <c r="F238" s="48">
        <f>F239+F245+F259+F253+F256+F250</f>
        <v>11311400</v>
      </c>
      <c r="G238" s="48">
        <f>G239+G245+G259+G253+G256+G250</f>
        <v>10711400</v>
      </c>
    </row>
    <row r="239" spans="1:7" ht="16.5" customHeight="1" x14ac:dyDescent="0.35">
      <c r="A239" s="49" t="s">
        <v>263</v>
      </c>
      <c r="B239" s="45" t="s">
        <v>264</v>
      </c>
      <c r="C239" s="54" t="s">
        <v>19</v>
      </c>
      <c r="D239" s="47" t="s">
        <v>203</v>
      </c>
      <c r="E239" s="45"/>
      <c r="F239" s="48">
        <f>SUM(F240:F244)</f>
        <v>1993400</v>
      </c>
      <c r="G239" s="48">
        <f>SUM(G240:G244)</f>
        <v>1993400</v>
      </c>
    </row>
    <row r="240" spans="1:7" ht="23.5" customHeight="1" x14ac:dyDescent="0.35">
      <c r="A240" s="49" t="s">
        <v>22</v>
      </c>
      <c r="B240" s="45" t="s">
        <v>264</v>
      </c>
      <c r="C240" s="54" t="s">
        <v>19</v>
      </c>
      <c r="D240" s="47" t="s">
        <v>203</v>
      </c>
      <c r="E240" s="45" t="s">
        <v>23</v>
      </c>
      <c r="F240" s="52">
        <v>595000</v>
      </c>
      <c r="G240" s="52">
        <v>595000</v>
      </c>
    </row>
    <row r="241" spans="1:8" ht="20.25" customHeight="1" x14ac:dyDescent="0.35">
      <c r="A241" s="49" t="s">
        <v>265</v>
      </c>
      <c r="B241" s="45" t="s">
        <v>264</v>
      </c>
      <c r="C241" s="54" t="s">
        <v>19</v>
      </c>
      <c r="D241" s="47" t="s">
        <v>203</v>
      </c>
      <c r="E241" s="45" t="s">
        <v>266</v>
      </c>
      <c r="F241" s="52">
        <v>12800</v>
      </c>
      <c r="G241" s="52">
        <v>12800</v>
      </c>
    </row>
    <row r="242" spans="1:8" x14ac:dyDescent="0.35">
      <c r="A242" s="53" t="s">
        <v>34</v>
      </c>
      <c r="B242" s="45" t="s">
        <v>264</v>
      </c>
      <c r="C242" s="54" t="s">
        <v>19</v>
      </c>
      <c r="D242" s="47" t="s">
        <v>203</v>
      </c>
      <c r="E242" s="45" t="s">
        <v>35</v>
      </c>
      <c r="F242" s="52">
        <v>64000</v>
      </c>
      <c r="G242" s="52">
        <v>64000</v>
      </c>
    </row>
    <row r="243" spans="1:8" ht="17.25" customHeight="1" x14ac:dyDescent="0.35">
      <c r="A243" s="49" t="s">
        <v>36</v>
      </c>
      <c r="B243" s="45" t="s">
        <v>264</v>
      </c>
      <c r="C243" s="54" t="s">
        <v>19</v>
      </c>
      <c r="D243" s="47" t="s">
        <v>203</v>
      </c>
      <c r="E243" s="45" t="s">
        <v>37</v>
      </c>
      <c r="F243" s="52">
        <v>121600</v>
      </c>
      <c r="G243" s="52">
        <v>121600</v>
      </c>
    </row>
    <row r="244" spans="1:8" ht="19.5" customHeight="1" x14ac:dyDescent="0.35">
      <c r="A244" s="49" t="s">
        <v>151</v>
      </c>
      <c r="B244" s="45" t="s">
        <v>264</v>
      </c>
      <c r="C244" s="54"/>
      <c r="D244" s="47"/>
      <c r="E244" s="45" t="s">
        <v>152</v>
      </c>
      <c r="F244" s="52">
        <v>1200000</v>
      </c>
      <c r="G244" s="52">
        <v>1200000</v>
      </c>
    </row>
    <row r="245" spans="1:8" ht="26" x14ac:dyDescent="0.35">
      <c r="A245" s="95" t="s">
        <v>267</v>
      </c>
      <c r="B245" s="45" t="s">
        <v>268</v>
      </c>
      <c r="C245" s="54" t="s">
        <v>19</v>
      </c>
      <c r="D245" s="47" t="s">
        <v>203</v>
      </c>
      <c r="E245" s="45"/>
      <c r="F245" s="48">
        <f>SUM(F246:F249)</f>
        <v>6978000</v>
      </c>
      <c r="G245" s="48">
        <f>SUM(G246:G249)</f>
        <v>6578000</v>
      </c>
    </row>
    <row r="246" spans="1:8" ht="17.25" customHeight="1" x14ac:dyDescent="0.35">
      <c r="A246" s="49" t="s">
        <v>28</v>
      </c>
      <c r="B246" s="45" t="s">
        <v>268</v>
      </c>
      <c r="C246" s="54" t="s">
        <v>19</v>
      </c>
      <c r="D246" s="47" t="s">
        <v>203</v>
      </c>
      <c r="E246" s="45" t="s">
        <v>29</v>
      </c>
      <c r="F246" s="48">
        <v>4040000</v>
      </c>
      <c r="G246" s="48">
        <v>3740000</v>
      </c>
    </row>
    <row r="247" spans="1:8" ht="26" x14ac:dyDescent="0.35">
      <c r="A247" s="49" t="s">
        <v>22</v>
      </c>
      <c r="B247" s="45" t="s">
        <v>268</v>
      </c>
      <c r="C247" s="54" t="s">
        <v>19</v>
      </c>
      <c r="D247" s="47" t="s">
        <v>203</v>
      </c>
      <c r="E247" s="45" t="s">
        <v>23</v>
      </c>
      <c r="F247" s="52">
        <v>2800000</v>
      </c>
      <c r="G247" s="52">
        <v>2700000</v>
      </c>
    </row>
    <row r="248" spans="1:8" x14ac:dyDescent="0.35">
      <c r="A248" s="53" t="s">
        <v>34</v>
      </c>
      <c r="B248" s="45" t="s">
        <v>268</v>
      </c>
      <c r="C248" s="54" t="s">
        <v>19</v>
      </c>
      <c r="D248" s="47" t="s">
        <v>203</v>
      </c>
      <c r="E248" s="45" t="s">
        <v>35</v>
      </c>
      <c r="F248" s="52">
        <v>8000</v>
      </c>
      <c r="G248" s="52">
        <v>8000</v>
      </c>
    </row>
    <row r="249" spans="1:8" x14ac:dyDescent="0.35">
      <c r="A249" s="49" t="s">
        <v>36</v>
      </c>
      <c r="B249" s="45" t="s">
        <v>268</v>
      </c>
      <c r="C249" s="54" t="s">
        <v>19</v>
      </c>
      <c r="D249" s="47" t="s">
        <v>203</v>
      </c>
      <c r="E249" s="45" t="s">
        <v>37</v>
      </c>
      <c r="F249" s="52">
        <v>130000</v>
      </c>
      <c r="G249" s="52">
        <v>130000</v>
      </c>
    </row>
    <row r="250" spans="1:8" x14ac:dyDescent="0.35">
      <c r="A250" s="95" t="s">
        <v>269</v>
      </c>
      <c r="B250" s="45" t="s">
        <v>270</v>
      </c>
      <c r="C250" s="54"/>
      <c r="D250" s="47"/>
      <c r="E250" s="45"/>
      <c r="F250" s="52">
        <f>F251+F252</f>
        <v>2340000</v>
      </c>
      <c r="G250" s="52">
        <f>G251+G252</f>
        <v>2140000</v>
      </c>
    </row>
    <row r="251" spans="1:8" x14ac:dyDescent="0.35">
      <c r="A251" s="49" t="s">
        <v>28</v>
      </c>
      <c r="B251" s="45" t="s">
        <v>270</v>
      </c>
      <c r="C251" s="54" t="s">
        <v>19</v>
      </c>
      <c r="D251" s="47" t="s">
        <v>203</v>
      </c>
      <c r="E251" s="45" t="s">
        <v>29</v>
      </c>
      <c r="F251" s="48">
        <v>1940000</v>
      </c>
      <c r="G251" s="48">
        <v>1740000</v>
      </c>
    </row>
    <row r="252" spans="1:8" ht="26" x14ac:dyDescent="0.35">
      <c r="A252" s="49" t="s">
        <v>22</v>
      </c>
      <c r="B252" s="45" t="s">
        <v>270</v>
      </c>
      <c r="C252" s="54" t="s">
        <v>19</v>
      </c>
      <c r="D252" s="47" t="s">
        <v>203</v>
      </c>
      <c r="E252" s="45" t="s">
        <v>23</v>
      </c>
      <c r="F252" s="52">
        <v>400000</v>
      </c>
      <c r="G252" s="52">
        <v>400000</v>
      </c>
    </row>
    <row r="253" spans="1:8" ht="0.65" customHeight="1" x14ac:dyDescent="0.35">
      <c r="A253" s="49" t="s">
        <v>271</v>
      </c>
      <c r="B253" s="55" t="s">
        <v>242</v>
      </c>
      <c r="C253" s="54"/>
      <c r="D253" s="47"/>
      <c r="E253" s="57"/>
      <c r="F253" s="52">
        <f>F254+F255</f>
        <v>0</v>
      </c>
      <c r="G253" s="52">
        <f>G254+G255</f>
        <v>0</v>
      </c>
    </row>
    <row r="254" spans="1:8" hidden="1" x14ac:dyDescent="0.35">
      <c r="A254" s="49" t="s">
        <v>46</v>
      </c>
      <c r="B254" s="55" t="s">
        <v>242</v>
      </c>
      <c r="C254" s="54"/>
      <c r="D254" s="47"/>
      <c r="E254" s="55" t="s">
        <v>47</v>
      </c>
      <c r="F254" s="52"/>
      <c r="G254" s="52"/>
    </row>
    <row r="255" spans="1:8" hidden="1" x14ac:dyDescent="0.35">
      <c r="A255" s="49" t="s">
        <v>272</v>
      </c>
      <c r="B255" s="55" t="s">
        <v>242</v>
      </c>
      <c r="C255" s="54"/>
      <c r="D255" s="47"/>
      <c r="E255" s="55" t="s">
        <v>49</v>
      </c>
      <c r="F255" s="52"/>
      <c r="G255" s="52"/>
    </row>
    <row r="256" spans="1:8" ht="39" hidden="1" x14ac:dyDescent="0.35">
      <c r="A256" s="49" t="s">
        <v>273</v>
      </c>
      <c r="B256" s="55" t="s">
        <v>274</v>
      </c>
      <c r="C256" s="46"/>
      <c r="D256" s="96"/>
      <c r="E256" s="57"/>
      <c r="F256" s="52">
        <f>F257+F258</f>
        <v>0</v>
      </c>
      <c r="G256" s="52">
        <f>G257+G258</f>
        <v>0</v>
      </c>
      <c r="H256" s="97"/>
    </row>
    <row r="257" spans="1:8" hidden="1" x14ac:dyDescent="0.35">
      <c r="A257" s="49" t="s">
        <v>46</v>
      </c>
      <c r="B257" s="55" t="s">
        <v>274</v>
      </c>
      <c r="C257" s="46"/>
      <c r="D257" s="96"/>
      <c r="E257" s="55" t="s">
        <v>47</v>
      </c>
      <c r="F257" s="52"/>
      <c r="G257" s="52"/>
      <c r="H257" s="97"/>
    </row>
    <row r="258" spans="1:8" hidden="1" x14ac:dyDescent="0.35">
      <c r="A258" s="49" t="s">
        <v>272</v>
      </c>
      <c r="B258" s="55" t="s">
        <v>274</v>
      </c>
      <c r="C258" s="46"/>
      <c r="D258" s="96"/>
      <c r="E258" s="55" t="s">
        <v>49</v>
      </c>
      <c r="F258" s="52"/>
      <c r="G258" s="52"/>
      <c r="H258" s="97"/>
    </row>
    <row r="259" spans="1:8" ht="26" hidden="1" x14ac:dyDescent="0.35">
      <c r="A259" s="63" t="s">
        <v>275</v>
      </c>
      <c r="B259" s="55" t="s">
        <v>276</v>
      </c>
      <c r="C259" s="54" t="s">
        <v>19</v>
      </c>
      <c r="D259" s="47" t="s">
        <v>203</v>
      </c>
      <c r="E259" s="45"/>
      <c r="F259" s="48">
        <f>F260</f>
        <v>0</v>
      </c>
      <c r="G259" s="48">
        <f>G260</f>
        <v>0</v>
      </c>
    </row>
    <row r="260" spans="1:8" ht="26" hidden="1" x14ac:dyDescent="0.35">
      <c r="A260" s="49" t="s">
        <v>52</v>
      </c>
      <c r="B260" s="55" t="s">
        <v>276</v>
      </c>
      <c r="C260" s="54" t="s">
        <v>19</v>
      </c>
      <c r="D260" s="47" t="s">
        <v>203</v>
      </c>
      <c r="E260" s="45" t="s">
        <v>53</v>
      </c>
      <c r="F260" s="52"/>
      <c r="G260" s="52"/>
    </row>
    <row r="261" spans="1:8" x14ac:dyDescent="0.35">
      <c r="A261" s="32" t="s">
        <v>277</v>
      </c>
      <c r="B261" s="41" t="s">
        <v>278</v>
      </c>
      <c r="C261" s="34"/>
      <c r="D261" s="74"/>
      <c r="E261" s="41"/>
      <c r="F261" s="36">
        <f>F262</f>
        <v>334400</v>
      </c>
      <c r="G261" s="36">
        <f>G262</f>
        <v>12815400</v>
      </c>
    </row>
    <row r="262" spans="1:8" ht="28" x14ac:dyDescent="0.35">
      <c r="A262" s="32" t="s">
        <v>279</v>
      </c>
      <c r="B262" s="41" t="s">
        <v>280</v>
      </c>
      <c r="C262" s="34"/>
      <c r="D262" s="74"/>
      <c r="E262" s="41"/>
      <c r="F262" s="36">
        <f>F263</f>
        <v>334400</v>
      </c>
      <c r="G262" s="36">
        <f>G263+G265</f>
        <v>12815400</v>
      </c>
    </row>
    <row r="263" spans="1:8" ht="42" customHeight="1" x14ac:dyDescent="0.35">
      <c r="A263" s="44" t="s">
        <v>281</v>
      </c>
      <c r="B263" s="45" t="s">
        <v>282</v>
      </c>
      <c r="C263" s="46" t="s">
        <v>126</v>
      </c>
      <c r="D263" s="47" t="s">
        <v>188</v>
      </c>
      <c r="E263" s="45"/>
      <c r="F263" s="48">
        <f>F264</f>
        <v>334400</v>
      </c>
      <c r="G263" s="48">
        <f>G264</f>
        <v>315400</v>
      </c>
    </row>
    <row r="264" spans="1:8" ht="26" x14ac:dyDescent="0.35">
      <c r="A264" s="49" t="s">
        <v>22</v>
      </c>
      <c r="B264" s="45" t="s">
        <v>282</v>
      </c>
      <c r="C264" s="46" t="s">
        <v>126</v>
      </c>
      <c r="D264" s="47" t="s">
        <v>188</v>
      </c>
      <c r="E264" s="45" t="s">
        <v>23</v>
      </c>
      <c r="F264" s="48">
        <v>334400</v>
      </c>
      <c r="G264" s="48">
        <v>315400</v>
      </c>
    </row>
    <row r="265" spans="1:8" x14ac:dyDescent="0.35">
      <c r="A265" s="49" t="s">
        <v>283</v>
      </c>
      <c r="B265" s="45" t="s">
        <v>284</v>
      </c>
      <c r="C265" s="46"/>
      <c r="D265" s="47"/>
      <c r="E265" s="45"/>
      <c r="F265" s="48"/>
      <c r="G265" s="48">
        <f>G266</f>
        <v>12500000</v>
      </c>
    </row>
    <row r="266" spans="1:8" x14ac:dyDescent="0.35">
      <c r="A266" s="44" t="s">
        <v>285</v>
      </c>
      <c r="B266" s="45" t="s">
        <v>284</v>
      </c>
      <c r="C266" s="46"/>
      <c r="D266" s="47"/>
      <c r="E266" s="45" t="s">
        <v>286</v>
      </c>
      <c r="F266" s="48">
        <v>0</v>
      </c>
      <c r="G266" s="48">
        <v>12500000</v>
      </c>
    </row>
    <row r="267" spans="1:8" x14ac:dyDescent="0.35">
      <c r="A267" s="32" t="s">
        <v>287</v>
      </c>
      <c r="B267" s="41" t="s">
        <v>288</v>
      </c>
      <c r="C267" s="34"/>
      <c r="D267" s="74"/>
      <c r="E267" s="41"/>
      <c r="F267" s="36">
        <f>F268+F281+F284</f>
        <v>39176500</v>
      </c>
      <c r="G267" s="36">
        <f>G268+G281+G284</f>
        <v>441159900</v>
      </c>
    </row>
    <row r="268" spans="1:8" x14ac:dyDescent="0.35">
      <c r="A268" s="32" t="s">
        <v>289</v>
      </c>
      <c r="B268" s="41" t="s">
        <v>290</v>
      </c>
      <c r="C268" s="34"/>
      <c r="D268" s="74"/>
      <c r="E268" s="41"/>
      <c r="F268" s="36">
        <f>F269</f>
        <v>1100000</v>
      </c>
      <c r="G268" s="36">
        <f>G269</f>
        <v>381439100</v>
      </c>
    </row>
    <row r="269" spans="1:8" ht="15" x14ac:dyDescent="0.35">
      <c r="A269" s="44" t="s">
        <v>291</v>
      </c>
      <c r="B269" s="58"/>
      <c r="C269" s="46" t="s">
        <v>188</v>
      </c>
      <c r="D269" s="47" t="s">
        <v>19</v>
      </c>
      <c r="E269" s="58"/>
      <c r="F269" s="48">
        <f>F270+F272+F274+F277+F279</f>
        <v>1100000</v>
      </c>
      <c r="G269" s="48">
        <f>G270+G272+G274+G277+G279</f>
        <v>381439100</v>
      </c>
    </row>
    <row r="270" spans="1:8" ht="26" x14ac:dyDescent="0.35">
      <c r="A270" s="44" t="s">
        <v>292</v>
      </c>
      <c r="B270" s="41" t="s">
        <v>293</v>
      </c>
      <c r="C270" s="39"/>
      <c r="D270" s="40"/>
      <c r="E270" s="41"/>
      <c r="F270" s="42">
        <f>F271</f>
        <v>0</v>
      </c>
      <c r="G270" s="42">
        <f>G271</f>
        <v>376535700</v>
      </c>
    </row>
    <row r="271" spans="1:8" x14ac:dyDescent="0.35">
      <c r="A271" s="44" t="s">
        <v>285</v>
      </c>
      <c r="B271" s="66" t="s">
        <v>293</v>
      </c>
      <c r="C271" s="39"/>
      <c r="D271" s="40"/>
      <c r="E271" s="66" t="s">
        <v>286</v>
      </c>
      <c r="F271" s="42"/>
      <c r="G271" s="42">
        <v>376535700</v>
      </c>
    </row>
    <row r="272" spans="1:8" ht="26" x14ac:dyDescent="0.35">
      <c r="A272" s="44" t="s">
        <v>294</v>
      </c>
      <c r="B272" s="41" t="s">
        <v>295</v>
      </c>
      <c r="C272" s="39"/>
      <c r="D272" s="40"/>
      <c r="E272" s="41"/>
      <c r="F272" s="42">
        <f>F273</f>
        <v>0</v>
      </c>
      <c r="G272" s="42">
        <f>G273</f>
        <v>3803400</v>
      </c>
    </row>
    <row r="273" spans="1:7" x14ac:dyDescent="0.35">
      <c r="A273" s="44" t="s">
        <v>285</v>
      </c>
      <c r="B273" s="66" t="s">
        <v>295</v>
      </c>
      <c r="C273" s="39"/>
      <c r="D273" s="40"/>
      <c r="E273" s="66" t="s">
        <v>286</v>
      </c>
      <c r="F273" s="42"/>
      <c r="G273" s="42">
        <v>3803400</v>
      </c>
    </row>
    <row r="274" spans="1:7" ht="15.75" customHeight="1" x14ac:dyDescent="0.35">
      <c r="A274" s="44" t="s">
        <v>296</v>
      </c>
      <c r="B274" s="45" t="s">
        <v>297</v>
      </c>
      <c r="C274" s="46" t="s">
        <v>188</v>
      </c>
      <c r="D274" s="47" t="s">
        <v>19</v>
      </c>
      <c r="E274" s="58"/>
      <c r="F274" s="48">
        <f>F275+F276</f>
        <v>200000</v>
      </c>
      <c r="G274" s="48">
        <f>G275+G276</f>
        <v>200000</v>
      </c>
    </row>
    <row r="275" spans="1:7" ht="27" customHeight="1" x14ac:dyDescent="0.35">
      <c r="A275" s="49" t="s">
        <v>22</v>
      </c>
      <c r="B275" s="45" t="s">
        <v>297</v>
      </c>
      <c r="C275" s="46" t="s">
        <v>188</v>
      </c>
      <c r="D275" s="47" t="s">
        <v>19</v>
      </c>
      <c r="E275" s="45" t="s">
        <v>23</v>
      </c>
      <c r="F275" s="48">
        <v>200000</v>
      </c>
      <c r="G275" s="48">
        <v>200000</v>
      </c>
    </row>
    <row r="276" spans="1:7" ht="40.9" hidden="1" customHeight="1" x14ac:dyDescent="0.35">
      <c r="A276" s="49" t="s">
        <v>298</v>
      </c>
      <c r="B276" s="45" t="s">
        <v>297</v>
      </c>
      <c r="C276" s="46" t="s">
        <v>188</v>
      </c>
      <c r="D276" s="47" t="s">
        <v>19</v>
      </c>
      <c r="E276" s="45" t="s">
        <v>299</v>
      </c>
      <c r="F276" s="48">
        <v>0</v>
      </c>
      <c r="G276" s="48">
        <v>0</v>
      </c>
    </row>
    <row r="277" spans="1:7" ht="16.5" customHeight="1" x14ac:dyDescent="0.35">
      <c r="A277" s="44" t="s">
        <v>300</v>
      </c>
      <c r="B277" s="45" t="s">
        <v>301</v>
      </c>
      <c r="C277" s="46" t="s">
        <v>188</v>
      </c>
      <c r="D277" s="47" t="s">
        <v>19</v>
      </c>
      <c r="E277" s="58"/>
      <c r="F277" s="48">
        <f>F278</f>
        <v>900000</v>
      </c>
      <c r="G277" s="48">
        <f>G278</f>
        <v>900000</v>
      </c>
    </row>
    <row r="278" spans="1:7" ht="27.75" customHeight="1" x14ac:dyDescent="0.35">
      <c r="A278" s="49" t="s">
        <v>22</v>
      </c>
      <c r="B278" s="45" t="s">
        <v>301</v>
      </c>
      <c r="C278" s="46" t="s">
        <v>188</v>
      </c>
      <c r="D278" s="47" t="s">
        <v>19</v>
      </c>
      <c r="E278" s="45" t="s">
        <v>23</v>
      </c>
      <c r="F278" s="48">
        <v>900000</v>
      </c>
      <c r="G278" s="48">
        <v>900000</v>
      </c>
    </row>
    <row r="279" spans="1:7" ht="27.75" customHeight="1" x14ac:dyDescent="0.35">
      <c r="A279" s="56" t="s">
        <v>302</v>
      </c>
      <c r="B279" s="45" t="s">
        <v>303</v>
      </c>
      <c r="C279" s="46" t="s">
        <v>188</v>
      </c>
      <c r="D279" s="47" t="s">
        <v>19</v>
      </c>
      <c r="E279" s="45"/>
      <c r="F279" s="48">
        <f>F280</f>
        <v>0</v>
      </c>
      <c r="G279" s="48">
        <f>G280</f>
        <v>0</v>
      </c>
    </row>
    <row r="280" spans="1:7" ht="27.75" customHeight="1" x14ac:dyDescent="0.35">
      <c r="A280" s="49" t="s">
        <v>22</v>
      </c>
      <c r="B280" s="45" t="s">
        <v>303</v>
      </c>
      <c r="C280" s="46" t="s">
        <v>188</v>
      </c>
      <c r="D280" s="47" t="s">
        <v>19</v>
      </c>
      <c r="E280" s="45" t="s">
        <v>23</v>
      </c>
      <c r="F280" s="48"/>
      <c r="G280" s="48"/>
    </row>
    <row r="281" spans="1:7" ht="16.899999999999999" customHeight="1" x14ac:dyDescent="0.35">
      <c r="A281" s="98" t="s">
        <v>304</v>
      </c>
      <c r="B281" s="99"/>
      <c r="C281" s="100" t="s">
        <v>188</v>
      </c>
      <c r="D281" s="101" t="s">
        <v>59</v>
      </c>
      <c r="E281" s="99"/>
      <c r="F281" s="102">
        <f>F282</f>
        <v>37776500</v>
      </c>
      <c r="G281" s="102">
        <f>G282</f>
        <v>59420800</v>
      </c>
    </row>
    <row r="282" spans="1:7" ht="56.5" customHeight="1" x14ac:dyDescent="0.35">
      <c r="A282" s="98" t="s">
        <v>305</v>
      </c>
      <c r="B282" s="103" t="s">
        <v>306</v>
      </c>
      <c r="C282" s="100" t="s">
        <v>188</v>
      </c>
      <c r="D282" s="101" t="s">
        <v>59</v>
      </c>
      <c r="E282" s="99"/>
      <c r="F282" s="102">
        <f>F283</f>
        <v>37776500</v>
      </c>
      <c r="G282" s="102">
        <f>G283</f>
        <v>59420800</v>
      </c>
    </row>
    <row r="283" spans="1:7" ht="18" customHeight="1" x14ac:dyDescent="0.35">
      <c r="A283" s="104" t="s">
        <v>285</v>
      </c>
      <c r="B283" s="103" t="s">
        <v>306</v>
      </c>
      <c r="C283" s="100" t="s">
        <v>188</v>
      </c>
      <c r="D283" s="101" t="s">
        <v>59</v>
      </c>
      <c r="E283" s="99" t="s">
        <v>286</v>
      </c>
      <c r="F283" s="102">
        <v>37776500</v>
      </c>
      <c r="G283" s="102">
        <v>59420800</v>
      </c>
    </row>
    <row r="284" spans="1:7" ht="13.15" customHeight="1" x14ac:dyDescent="0.35">
      <c r="A284" s="105" t="s">
        <v>307</v>
      </c>
      <c r="B284" s="99"/>
      <c r="C284" s="100" t="s">
        <v>188</v>
      </c>
      <c r="D284" s="101" t="s">
        <v>85</v>
      </c>
      <c r="E284" s="99"/>
      <c r="F284" s="102">
        <f>F287+F285</f>
        <v>300000</v>
      </c>
      <c r="G284" s="102">
        <f>G287+G285</f>
        <v>300000</v>
      </c>
    </row>
    <row r="285" spans="1:7" ht="21" customHeight="1" x14ac:dyDescent="0.35">
      <c r="A285" s="106" t="s">
        <v>308</v>
      </c>
      <c r="B285" s="99" t="s">
        <v>309</v>
      </c>
      <c r="C285" s="100"/>
      <c r="D285" s="101"/>
      <c r="E285" s="103"/>
      <c r="F285" s="102">
        <f>F286</f>
        <v>100000</v>
      </c>
      <c r="G285" s="102">
        <f>G286</f>
        <v>100000</v>
      </c>
    </row>
    <row r="286" spans="1:7" ht="27.65" customHeight="1" x14ac:dyDescent="0.35">
      <c r="A286" s="106" t="s">
        <v>22</v>
      </c>
      <c r="B286" s="99" t="s">
        <v>309</v>
      </c>
      <c r="C286" s="100"/>
      <c r="D286" s="101"/>
      <c r="E286" s="103" t="s">
        <v>23</v>
      </c>
      <c r="F286" s="102">
        <v>100000</v>
      </c>
      <c r="G286" s="102">
        <v>100000</v>
      </c>
    </row>
    <row r="287" spans="1:7" ht="20.5" customHeight="1" x14ac:dyDescent="0.35">
      <c r="A287" s="106" t="s">
        <v>310</v>
      </c>
      <c r="B287" s="99" t="s">
        <v>311</v>
      </c>
      <c r="C287" s="100" t="s">
        <v>188</v>
      </c>
      <c r="D287" s="101" t="s">
        <v>85</v>
      </c>
      <c r="E287" s="99"/>
      <c r="F287" s="102">
        <f>F288</f>
        <v>200000</v>
      </c>
      <c r="G287" s="102">
        <f>G288</f>
        <v>200000</v>
      </c>
    </row>
    <row r="288" spans="1:7" ht="27.75" customHeight="1" x14ac:dyDescent="0.35">
      <c r="A288" s="106" t="s">
        <v>22</v>
      </c>
      <c r="B288" s="99" t="s">
        <v>311</v>
      </c>
      <c r="C288" s="100" t="s">
        <v>188</v>
      </c>
      <c r="D288" s="101" t="s">
        <v>85</v>
      </c>
      <c r="E288" s="99" t="s">
        <v>23</v>
      </c>
      <c r="F288" s="102">
        <v>200000</v>
      </c>
      <c r="G288" s="102">
        <v>200000</v>
      </c>
    </row>
    <row r="289" spans="1:9" ht="21" customHeight="1" x14ac:dyDescent="0.35">
      <c r="A289" s="107" t="s">
        <v>119</v>
      </c>
      <c r="B289" s="108" t="s">
        <v>312</v>
      </c>
      <c r="C289" s="109"/>
      <c r="D289" s="110"/>
      <c r="E289" s="108"/>
      <c r="F289" s="111">
        <f>F290</f>
        <v>10859000</v>
      </c>
      <c r="G289" s="111">
        <f>G290</f>
        <v>10609000</v>
      </c>
    </row>
    <row r="290" spans="1:9" ht="28" x14ac:dyDescent="0.35">
      <c r="A290" s="107" t="s">
        <v>313</v>
      </c>
      <c r="B290" s="108" t="s">
        <v>314</v>
      </c>
      <c r="C290" s="109"/>
      <c r="D290" s="110"/>
      <c r="E290" s="108"/>
      <c r="F290" s="111">
        <f>F291+F293+F296</f>
        <v>10859000</v>
      </c>
      <c r="G290" s="111">
        <f>G291+G293+G296</f>
        <v>10609000</v>
      </c>
    </row>
    <row r="291" spans="1:9" ht="16.5" customHeight="1" x14ac:dyDescent="0.35">
      <c r="A291" s="104" t="s">
        <v>315</v>
      </c>
      <c r="B291" s="99" t="s">
        <v>316</v>
      </c>
      <c r="C291" s="112" t="s">
        <v>125</v>
      </c>
      <c r="D291" s="101" t="s">
        <v>19</v>
      </c>
      <c r="E291" s="99"/>
      <c r="F291" s="102">
        <f>F292</f>
        <v>5000000</v>
      </c>
      <c r="G291" s="102">
        <f>G292</f>
        <v>5000000</v>
      </c>
      <c r="I291" s="31"/>
    </row>
    <row r="292" spans="1:9" ht="17.25" customHeight="1" x14ac:dyDescent="0.35">
      <c r="A292" s="104" t="s">
        <v>127</v>
      </c>
      <c r="B292" s="99" t="s">
        <v>316</v>
      </c>
      <c r="C292" s="112" t="s">
        <v>125</v>
      </c>
      <c r="D292" s="101" t="s">
        <v>19</v>
      </c>
      <c r="E292" s="99" t="s">
        <v>128</v>
      </c>
      <c r="F292" s="102">
        <v>5000000</v>
      </c>
      <c r="G292" s="102">
        <v>5000000</v>
      </c>
    </row>
    <row r="293" spans="1:9" ht="17.25" customHeight="1" x14ac:dyDescent="0.35">
      <c r="A293" s="113" t="s">
        <v>317</v>
      </c>
      <c r="B293" s="99" t="s">
        <v>318</v>
      </c>
      <c r="C293" s="114" t="s">
        <v>125</v>
      </c>
      <c r="D293" s="115" t="s">
        <v>178</v>
      </c>
      <c r="E293" s="103"/>
      <c r="F293" s="102">
        <f>F294+F295</f>
        <v>989000</v>
      </c>
      <c r="G293" s="102">
        <f>G294+G295</f>
        <v>934000</v>
      </c>
    </row>
    <row r="294" spans="1:9" ht="18" customHeight="1" x14ac:dyDescent="0.35">
      <c r="A294" s="106" t="s">
        <v>232</v>
      </c>
      <c r="B294" s="99" t="s">
        <v>318</v>
      </c>
      <c r="C294" s="112" t="s">
        <v>125</v>
      </c>
      <c r="D294" s="101" t="s">
        <v>178</v>
      </c>
      <c r="E294" s="99" t="s">
        <v>233</v>
      </c>
      <c r="F294" s="102">
        <v>919000</v>
      </c>
      <c r="G294" s="102">
        <v>907000</v>
      </c>
    </row>
    <row r="295" spans="1:9" ht="22.9" customHeight="1" x14ac:dyDescent="0.35">
      <c r="A295" s="106" t="s">
        <v>22</v>
      </c>
      <c r="B295" s="99" t="s">
        <v>318</v>
      </c>
      <c r="C295" s="112" t="s">
        <v>125</v>
      </c>
      <c r="D295" s="101" t="s">
        <v>178</v>
      </c>
      <c r="E295" s="99" t="s">
        <v>23</v>
      </c>
      <c r="F295" s="102">
        <v>70000</v>
      </c>
      <c r="G295" s="102">
        <v>27000</v>
      </c>
    </row>
    <row r="296" spans="1:9" ht="42" customHeight="1" x14ac:dyDescent="0.35">
      <c r="A296" s="113" t="s">
        <v>319</v>
      </c>
      <c r="B296" s="99" t="s">
        <v>320</v>
      </c>
      <c r="C296" s="100" t="s">
        <v>125</v>
      </c>
      <c r="D296" s="101" t="s">
        <v>126</v>
      </c>
      <c r="E296" s="103"/>
      <c r="F296" s="102">
        <f>F297+F298</f>
        <v>4870000</v>
      </c>
      <c r="G296" s="102">
        <f>G297+G298</f>
        <v>4675000</v>
      </c>
    </row>
    <row r="297" spans="1:9" ht="16.899999999999999" customHeight="1" x14ac:dyDescent="0.35">
      <c r="A297" s="106" t="s">
        <v>321</v>
      </c>
      <c r="B297" s="99" t="s">
        <v>320</v>
      </c>
      <c r="C297" s="116" t="s">
        <v>125</v>
      </c>
      <c r="D297" s="117" t="s">
        <v>126</v>
      </c>
      <c r="E297" s="103" t="s">
        <v>322</v>
      </c>
      <c r="F297" s="102">
        <f>4820000-23000</f>
        <v>4797000</v>
      </c>
      <c r="G297" s="102">
        <f>4627000-21000</f>
        <v>4606000</v>
      </c>
    </row>
    <row r="298" spans="1:9" ht="24.75" customHeight="1" x14ac:dyDescent="0.35">
      <c r="A298" s="106" t="s">
        <v>22</v>
      </c>
      <c r="B298" s="99" t="s">
        <v>320</v>
      </c>
      <c r="C298" s="116"/>
      <c r="D298" s="117"/>
      <c r="E298" s="103" t="s">
        <v>23</v>
      </c>
      <c r="F298" s="102">
        <f>50000+23000</f>
        <v>73000</v>
      </c>
      <c r="G298" s="102">
        <f>48000+21000</f>
        <v>69000</v>
      </c>
    </row>
    <row r="299" spans="1:9" x14ac:dyDescent="0.35">
      <c r="A299" s="107" t="s">
        <v>323</v>
      </c>
      <c r="B299" s="108" t="s">
        <v>324</v>
      </c>
      <c r="C299" s="109"/>
      <c r="D299" s="110"/>
      <c r="E299" s="108"/>
      <c r="F299" s="111">
        <f>F301</f>
        <v>600000</v>
      </c>
      <c r="G299" s="111">
        <f>G301</f>
        <v>600000</v>
      </c>
    </row>
    <row r="300" spans="1:9" ht="28" x14ac:dyDescent="0.35">
      <c r="A300" s="107" t="s">
        <v>325</v>
      </c>
      <c r="B300" s="108" t="s">
        <v>326</v>
      </c>
      <c r="C300" s="109"/>
      <c r="D300" s="110"/>
      <c r="E300" s="108"/>
      <c r="F300" s="111">
        <f>F301</f>
        <v>600000</v>
      </c>
      <c r="G300" s="111">
        <f>G301</f>
        <v>600000</v>
      </c>
    </row>
    <row r="301" spans="1:9" ht="26" x14ac:dyDescent="0.35">
      <c r="A301" s="104" t="s">
        <v>327</v>
      </c>
      <c r="B301" s="99" t="s">
        <v>328</v>
      </c>
      <c r="C301" s="112" t="s">
        <v>329</v>
      </c>
      <c r="D301" s="101" t="s">
        <v>59</v>
      </c>
      <c r="E301" s="99"/>
      <c r="F301" s="102">
        <f>F302</f>
        <v>600000</v>
      </c>
      <c r="G301" s="102">
        <f>G302</f>
        <v>600000</v>
      </c>
      <c r="I301" s="31"/>
    </row>
    <row r="302" spans="1:9" ht="29.5" customHeight="1" x14ac:dyDescent="0.35">
      <c r="A302" s="106" t="s">
        <v>330</v>
      </c>
      <c r="B302" s="99" t="s">
        <v>328</v>
      </c>
      <c r="C302" s="112" t="s">
        <v>329</v>
      </c>
      <c r="D302" s="101" t="s">
        <v>59</v>
      </c>
      <c r="E302" s="99" t="s">
        <v>331</v>
      </c>
      <c r="F302" s="102">
        <v>600000</v>
      </c>
      <c r="G302" s="102">
        <v>600000</v>
      </c>
    </row>
    <row r="303" spans="1:9" ht="34.5" customHeight="1" x14ac:dyDescent="0.35">
      <c r="A303" s="118" t="s">
        <v>332</v>
      </c>
      <c r="B303" s="119" t="s">
        <v>333</v>
      </c>
      <c r="C303" s="109"/>
      <c r="D303" s="120"/>
      <c r="E303" s="121"/>
      <c r="F303" s="111">
        <f>F306</f>
        <v>100000</v>
      </c>
      <c r="G303" s="111">
        <f>G306</f>
        <v>100000</v>
      </c>
    </row>
    <row r="304" spans="1:9" ht="42" x14ac:dyDescent="0.35">
      <c r="A304" s="122" t="s">
        <v>334</v>
      </c>
      <c r="B304" s="119" t="s">
        <v>335</v>
      </c>
      <c r="C304" s="109"/>
      <c r="D304" s="120"/>
      <c r="E304" s="121"/>
      <c r="F304" s="111">
        <f>F306</f>
        <v>100000</v>
      </c>
      <c r="G304" s="111">
        <f>G306</f>
        <v>100000</v>
      </c>
    </row>
    <row r="305" spans="1:7" ht="42" x14ac:dyDescent="0.35">
      <c r="A305" s="122" t="s">
        <v>334</v>
      </c>
      <c r="B305" s="119" t="s">
        <v>336</v>
      </c>
      <c r="C305" s="109"/>
      <c r="D305" s="120"/>
      <c r="E305" s="121"/>
      <c r="F305" s="111">
        <f>F306</f>
        <v>100000</v>
      </c>
      <c r="G305" s="111">
        <f>G306</f>
        <v>100000</v>
      </c>
    </row>
    <row r="306" spans="1:7" ht="52.5" customHeight="1" x14ac:dyDescent="0.35">
      <c r="A306" s="123" t="s">
        <v>337</v>
      </c>
      <c r="B306" s="124" t="s">
        <v>338</v>
      </c>
      <c r="C306" s="100" t="s">
        <v>126</v>
      </c>
      <c r="D306" s="101" t="s">
        <v>329</v>
      </c>
      <c r="E306" s="99"/>
      <c r="F306" s="102">
        <f>F307+F308</f>
        <v>100000</v>
      </c>
      <c r="G306" s="102">
        <f>G307+G308</f>
        <v>100000</v>
      </c>
    </row>
    <row r="307" spans="1:7" ht="32.5" customHeight="1" x14ac:dyDescent="0.35">
      <c r="A307" s="125" t="s">
        <v>330</v>
      </c>
      <c r="B307" s="124" t="s">
        <v>338</v>
      </c>
      <c r="C307" s="100" t="s">
        <v>126</v>
      </c>
      <c r="D307" s="101" t="s">
        <v>329</v>
      </c>
      <c r="E307" s="99" t="s">
        <v>331</v>
      </c>
      <c r="F307" s="102">
        <v>50000</v>
      </c>
      <c r="G307" s="102">
        <v>50000</v>
      </c>
    </row>
    <row r="308" spans="1:7" ht="30.65" customHeight="1" x14ac:dyDescent="0.35">
      <c r="A308" s="125" t="s">
        <v>330</v>
      </c>
      <c r="B308" s="124" t="s">
        <v>338</v>
      </c>
      <c r="C308" s="100" t="s">
        <v>126</v>
      </c>
      <c r="D308" s="101" t="s">
        <v>329</v>
      </c>
      <c r="E308" s="99" t="s">
        <v>331</v>
      </c>
      <c r="F308" s="102">
        <v>50000</v>
      </c>
      <c r="G308" s="102">
        <v>50000</v>
      </c>
    </row>
    <row r="309" spans="1:7" hidden="1" x14ac:dyDescent="0.35">
      <c r="A309" s="107" t="s">
        <v>339</v>
      </c>
      <c r="B309" s="121" t="s">
        <v>340</v>
      </c>
      <c r="C309" s="109"/>
      <c r="D309" s="120"/>
      <c r="E309" s="121"/>
      <c r="F309" s="111">
        <f>F311</f>
        <v>0</v>
      </c>
      <c r="G309" s="111">
        <f>G311</f>
        <v>0</v>
      </c>
    </row>
    <row r="310" spans="1:7" ht="30" hidden="1" customHeight="1" x14ac:dyDescent="0.35">
      <c r="A310" s="107" t="s">
        <v>341</v>
      </c>
      <c r="B310" s="121" t="s">
        <v>342</v>
      </c>
      <c r="C310" s="109"/>
      <c r="D310" s="120"/>
      <c r="E310" s="121"/>
      <c r="F310" s="111">
        <f>F311</f>
        <v>0</v>
      </c>
      <c r="G310" s="111">
        <f>G311</f>
        <v>0</v>
      </c>
    </row>
    <row r="311" spans="1:7" hidden="1" x14ac:dyDescent="0.35">
      <c r="A311" s="104" t="s">
        <v>343</v>
      </c>
      <c r="B311" s="99" t="s">
        <v>344</v>
      </c>
      <c r="C311" s="112" t="s">
        <v>125</v>
      </c>
      <c r="D311" s="101" t="s">
        <v>85</v>
      </c>
      <c r="E311" s="99"/>
      <c r="F311" s="102">
        <f>F312</f>
        <v>0</v>
      </c>
      <c r="G311" s="102">
        <f>G312</f>
        <v>0</v>
      </c>
    </row>
    <row r="312" spans="1:7" hidden="1" x14ac:dyDescent="0.35">
      <c r="A312" s="106" t="s">
        <v>76</v>
      </c>
      <c r="B312" s="99" t="s">
        <v>344</v>
      </c>
      <c r="C312" s="112" t="s">
        <v>125</v>
      </c>
      <c r="D312" s="101" t="s">
        <v>85</v>
      </c>
      <c r="E312" s="99" t="s">
        <v>77</v>
      </c>
      <c r="F312" s="102">
        <v>0</v>
      </c>
      <c r="G312" s="102">
        <v>0</v>
      </c>
    </row>
    <row r="313" spans="1:7" ht="28" x14ac:dyDescent="0.35">
      <c r="A313" s="107" t="s">
        <v>345</v>
      </c>
      <c r="B313" s="121" t="s">
        <v>346</v>
      </c>
      <c r="C313" s="109"/>
      <c r="D313" s="120"/>
      <c r="E313" s="121"/>
      <c r="F313" s="111">
        <f>F314</f>
        <v>300000</v>
      </c>
      <c r="G313" s="111">
        <f>G314</f>
        <v>200000</v>
      </c>
    </row>
    <row r="314" spans="1:7" ht="26" x14ac:dyDescent="0.35">
      <c r="A314" s="106" t="s">
        <v>22</v>
      </c>
      <c r="B314" s="99" t="s">
        <v>346</v>
      </c>
      <c r="C314" s="112" t="s">
        <v>19</v>
      </c>
      <c r="D314" s="101" t="s">
        <v>203</v>
      </c>
      <c r="E314" s="99" t="s">
        <v>23</v>
      </c>
      <c r="F314" s="102">
        <v>300000</v>
      </c>
      <c r="G314" s="102">
        <v>200000</v>
      </c>
    </row>
    <row r="315" spans="1:7" ht="28" x14ac:dyDescent="0.35">
      <c r="A315" s="107" t="s">
        <v>347</v>
      </c>
      <c r="B315" s="121" t="s">
        <v>348</v>
      </c>
      <c r="C315" s="109"/>
      <c r="D315" s="120"/>
      <c r="E315" s="121"/>
      <c r="F315" s="111">
        <f>F317</f>
        <v>5000</v>
      </c>
      <c r="G315" s="111">
        <f>G317</f>
        <v>5000</v>
      </c>
    </row>
    <row r="316" spans="1:7" ht="28" x14ac:dyDescent="0.35">
      <c r="A316" s="107" t="s">
        <v>349</v>
      </c>
      <c r="B316" s="121" t="s">
        <v>350</v>
      </c>
      <c r="C316" s="109"/>
      <c r="D316" s="120"/>
      <c r="E316" s="121"/>
      <c r="F316" s="111">
        <f>F317</f>
        <v>5000</v>
      </c>
      <c r="G316" s="111">
        <f>G317</f>
        <v>5000</v>
      </c>
    </row>
    <row r="317" spans="1:7" ht="28.5" customHeight="1" x14ac:dyDescent="0.35">
      <c r="A317" s="104" t="s">
        <v>351</v>
      </c>
      <c r="B317" s="99" t="s">
        <v>352</v>
      </c>
      <c r="C317" s="112" t="s">
        <v>19</v>
      </c>
      <c r="D317" s="101" t="s">
        <v>203</v>
      </c>
      <c r="E317" s="99"/>
      <c r="F317" s="102">
        <f>F318</f>
        <v>5000</v>
      </c>
      <c r="G317" s="102">
        <f>G318</f>
        <v>5000</v>
      </c>
    </row>
    <row r="318" spans="1:7" ht="27" customHeight="1" x14ac:dyDescent="0.35">
      <c r="A318" s="106" t="s">
        <v>22</v>
      </c>
      <c r="B318" s="99" t="s">
        <v>352</v>
      </c>
      <c r="C318" s="112" t="s">
        <v>19</v>
      </c>
      <c r="D318" s="101" t="s">
        <v>203</v>
      </c>
      <c r="E318" s="99" t="s">
        <v>23</v>
      </c>
      <c r="F318" s="102">
        <v>5000</v>
      </c>
      <c r="G318" s="102">
        <v>5000</v>
      </c>
    </row>
    <row r="319" spans="1:7" ht="36" customHeight="1" x14ac:dyDescent="0.35">
      <c r="A319" s="107" t="s">
        <v>353</v>
      </c>
      <c r="B319" s="121" t="s">
        <v>354</v>
      </c>
      <c r="C319" s="109"/>
      <c r="D319" s="120"/>
      <c r="E319" s="121"/>
      <c r="F319" s="111">
        <f>F320</f>
        <v>0</v>
      </c>
      <c r="G319" s="111">
        <f>G320</f>
        <v>0</v>
      </c>
    </row>
    <row r="320" spans="1:7" ht="27.75" customHeight="1" x14ac:dyDescent="0.35">
      <c r="A320" s="104" t="s">
        <v>355</v>
      </c>
      <c r="B320" s="99" t="s">
        <v>356</v>
      </c>
      <c r="C320" s="112" t="s">
        <v>85</v>
      </c>
      <c r="D320" s="101" t="s">
        <v>211</v>
      </c>
      <c r="E320" s="99"/>
      <c r="F320" s="102">
        <f>F321</f>
        <v>0</v>
      </c>
      <c r="G320" s="102">
        <f>G321</f>
        <v>0</v>
      </c>
    </row>
    <row r="321" spans="1:11" ht="27" customHeight="1" x14ac:dyDescent="0.35">
      <c r="A321" s="106" t="s">
        <v>22</v>
      </c>
      <c r="B321" s="99" t="s">
        <v>356</v>
      </c>
      <c r="C321" s="112" t="s">
        <v>85</v>
      </c>
      <c r="D321" s="101" t="s">
        <v>211</v>
      </c>
      <c r="E321" s="99" t="s">
        <v>23</v>
      </c>
      <c r="F321" s="102"/>
      <c r="G321" s="102"/>
    </row>
    <row r="322" spans="1:11" ht="27" customHeight="1" x14ac:dyDescent="0.35">
      <c r="A322" s="152" t="s">
        <v>382</v>
      </c>
      <c r="B322" s="155" t="s">
        <v>384</v>
      </c>
      <c r="C322" s="109"/>
      <c r="D322" s="120"/>
      <c r="E322" s="121"/>
      <c r="F322" s="111">
        <f>F323</f>
        <v>1954244</v>
      </c>
      <c r="G322" s="111">
        <f>G323</f>
        <v>3594448</v>
      </c>
    </row>
    <row r="323" spans="1:11" ht="51.5" customHeight="1" x14ac:dyDescent="0.35">
      <c r="A323" s="152" t="s">
        <v>383</v>
      </c>
      <c r="B323" s="155" t="s">
        <v>385</v>
      </c>
      <c r="C323" s="112" t="s">
        <v>85</v>
      </c>
      <c r="D323" s="101" t="s">
        <v>211</v>
      </c>
      <c r="E323" s="99"/>
      <c r="F323" s="102">
        <f>F324</f>
        <v>1954244</v>
      </c>
      <c r="G323" s="102">
        <f>G324</f>
        <v>3594448</v>
      </c>
    </row>
    <row r="324" spans="1:11" ht="27" customHeight="1" x14ac:dyDescent="0.35">
      <c r="A324" s="153" t="s">
        <v>380</v>
      </c>
      <c r="B324" s="156" t="s">
        <v>381</v>
      </c>
      <c r="C324" s="112" t="s">
        <v>85</v>
      </c>
      <c r="D324" s="101" t="s">
        <v>211</v>
      </c>
      <c r="E324" s="99"/>
      <c r="F324" s="102">
        <f>F325</f>
        <v>1954244</v>
      </c>
      <c r="G324" s="102">
        <f>G325</f>
        <v>3594448</v>
      </c>
    </row>
    <row r="325" spans="1:11" ht="27" customHeight="1" x14ac:dyDescent="0.35">
      <c r="A325" s="154" t="s">
        <v>30</v>
      </c>
      <c r="B325" s="156" t="s">
        <v>381</v>
      </c>
      <c r="C325" s="150"/>
      <c r="D325" s="151"/>
      <c r="E325" s="149" t="s">
        <v>31</v>
      </c>
      <c r="F325" s="147">
        <v>1954244</v>
      </c>
      <c r="G325" s="148">
        <v>3594448</v>
      </c>
    </row>
    <row r="326" spans="1:11" ht="24.75" customHeight="1" thickBot="1" x14ac:dyDescent="0.4">
      <c r="A326" s="126" t="s">
        <v>357</v>
      </c>
      <c r="B326" s="127"/>
      <c r="C326" s="128"/>
      <c r="D326" s="129"/>
      <c r="E326" s="127"/>
      <c r="F326" s="130">
        <f>F13+F140+F145+F169+F172+F182+F200+F303+F315+F319+F313+F322</f>
        <v>431209544</v>
      </c>
      <c r="G326" s="130">
        <f>G13+G140+G145+G169+G172+G182+G200+G303+G315+G319+G313+G322</f>
        <v>862518348</v>
      </c>
      <c r="K326" s="31"/>
    </row>
    <row r="327" spans="1:11" ht="18" customHeight="1" thickBot="1" x14ac:dyDescent="0.4">
      <c r="A327" s="131" t="s">
        <v>358</v>
      </c>
      <c r="B327" s="132"/>
      <c r="C327" s="133"/>
      <c r="D327" s="134"/>
      <c r="E327" s="132"/>
      <c r="F327" s="130">
        <f>F326</f>
        <v>431209544</v>
      </c>
      <c r="G327" s="130">
        <f>G326</f>
        <v>862518348</v>
      </c>
    </row>
    <row r="328" spans="1:11" ht="18" customHeight="1" x14ac:dyDescent="0.35">
      <c r="A328" s="135"/>
      <c r="B328" s="136"/>
      <c r="C328" s="136"/>
      <c r="D328" s="136"/>
      <c r="E328" s="137"/>
      <c r="F328" s="137"/>
      <c r="G328" s="138"/>
    </row>
    <row r="329" spans="1:11" x14ac:dyDescent="0.35">
      <c r="A329" s="37"/>
      <c r="B329" s="139"/>
      <c r="C329" s="140"/>
      <c r="D329" s="139"/>
      <c r="E329" s="141" t="s">
        <v>359</v>
      </c>
      <c r="F329" s="142">
        <f>F192</f>
        <v>5614700</v>
      </c>
      <c r="G329" s="142">
        <f>G192</f>
        <v>5614700</v>
      </c>
      <c r="K329" s="31">
        <f>G335+G334+G337+G333</f>
        <v>16654000</v>
      </c>
    </row>
    <row r="330" spans="1:11" x14ac:dyDescent="0.35">
      <c r="A330" s="37"/>
      <c r="B330" s="139"/>
      <c r="C330" s="140"/>
      <c r="D330" s="139"/>
      <c r="E330" s="143">
        <v>1301</v>
      </c>
      <c r="F330" s="142">
        <f>F187</f>
        <v>2000000</v>
      </c>
      <c r="G330" s="142">
        <f>G187</f>
        <v>2000000</v>
      </c>
    </row>
    <row r="331" spans="1:11" x14ac:dyDescent="0.35">
      <c r="A331" s="37"/>
      <c r="B331" s="139"/>
      <c r="C331" s="139"/>
      <c r="D331" s="139"/>
      <c r="E331" s="143">
        <v>1202</v>
      </c>
      <c r="F331" s="142">
        <f>F299</f>
        <v>600000</v>
      </c>
      <c r="G331" s="142">
        <f>G299</f>
        <v>600000</v>
      </c>
    </row>
    <row r="332" spans="1:11" x14ac:dyDescent="0.35">
      <c r="A332" s="37"/>
      <c r="B332" s="139"/>
      <c r="C332" s="140"/>
      <c r="D332" s="139"/>
      <c r="E332" s="143">
        <v>1100</v>
      </c>
      <c r="F332" s="142">
        <f>F172</f>
        <v>12200000</v>
      </c>
      <c r="G332" s="142">
        <f>G172</f>
        <v>12200000</v>
      </c>
    </row>
    <row r="333" spans="1:11" x14ac:dyDescent="0.35">
      <c r="A333" s="37"/>
      <c r="B333" s="139"/>
      <c r="C333" s="140"/>
      <c r="D333" s="139"/>
      <c r="E333" s="143">
        <v>1006</v>
      </c>
      <c r="F333" s="142">
        <f>F169+F293+F298</f>
        <v>1262000</v>
      </c>
      <c r="G333" s="142">
        <f>G169+G293+G298</f>
        <v>1103000</v>
      </c>
    </row>
    <row r="334" spans="1:11" x14ac:dyDescent="0.35">
      <c r="A334" s="37"/>
      <c r="B334" s="139"/>
      <c r="C334" s="140"/>
      <c r="D334" s="139"/>
      <c r="E334" s="143">
        <v>1003</v>
      </c>
      <c r="F334" s="142">
        <f>F311+F137</f>
        <v>0</v>
      </c>
      <c r="G334" s="142">
        <f>G311+G137</f>
        <v>0</v>
      </c>
    </row>
    <row r="335" spans="1:11" x14ac:dyDescent="0.35">
      <c r="A335" s="37"/>
      <c r="B335" s="139"/>
      <c r="C335" s="140"/>
      <c r="D335" s="139"/>
      <c r="E335" s="143">
        <v>1001</v>
      </c>
      <c r="F335" s="142">
        <f>F292</f>
        <v>5000000</v>
      </c>
      <c r="G335" s="142">
        <f>G292</f>
        <v>5000000</v>
      </c>
    </row>
    <row r="336" spans="1:11" x14ac:dyDescent="0.35">
      <c r="A336" s="37"/>
      <c r="B336" s="139"/>
      <c r="C336" s="140"/>
      <c r="D336" s="139"/>
      <c r="E336" s="144" t="s">
        <v>360</v>
      </c>
      <c r="F336" s="142">
        <f>F148+F152+F154+F162+F165+F166+F158</f>
        <v>8860000</v>
      </c>
      <c r="G336" s="142">
        <f>G148+G152+G154+G162+G165+G166+G158</f>
        <v>8360000</v>
      </c>
    </row>
    <row r="337" spans="1:11" x14ac:dyDescent="0.35">
      <c r="A337" s="37"/>
      <c r="B337" s="139"/>
      <c r="C337" s="140"/>
      <c r="D337" s="139"/>
      <c r="E337" s="143">
        <v>1004</v>
      </c>
      <c r="F337" s="142">
        <f>F297+F133</f>
        <v>11092000</v>
      </c>
      <c r="G337" s="142">
        <f>G297+G133</f>
        <v>10551000</v>
      </c>
    </row>
    <row r="338" spans="1:11" x14ac:dyDescent="0.35">
      <c r="A338" s="37"/>
      <c r="B338" s="139"/>
      <c r="C338" s="140"/>
      <c r="D338" s="139"/>
      <c r="E338" s="144" t="s">
        <v>361</v>
      </c>
      <c r="F338" s="142">
        <f>F16</f>
        <v>85301500</v>
      </c>
      <c r="G338" s="142">
        <f>G16</f>
        <v>78290500</v>
      </c>
    </row>
    <row r="339" spans="1:11" x14ac:dyDescent="0.35">
      <c r="A339" s="37"/>
      <c r="B339" s="139"/>
      <c r="C339" s="140"/>
      <c r="D339" s="139"/>
      <c r="E339" s="144" t="s">
        <v>362</v>
      </c>
      <c r="F339" s="142">
        <f>F48</f>
        <v>198414550</v>
      </c>
      <c r="G339" s="142">
        <f>G48</f>
        <v>222388350</v>
      </c>
    </row>
    <row r="340" spans="1:11" x14ac:dyDescent="0.35">
      <c r="A340" s="37"/>
      <c r="B340" s="139"/>
      <c r="C340" s="140"/>
      <c r="D340" s="139"/>
      <c r="E340" s="144" t="s">
        <v>363</v>
      </c>
      <c r="F340" s="142">
        <f>F91</f>
        <v>10570000</v>
      </c>
      <c r="G340" s="142">
        <f>G91</f>
        <v>9570000</v>
      </c>
    </row>
    <row r="341" spans="1:11" x14ac:dyDescent="0.35">
      <c r="A341" s="37"/>
      <c r="B341" s="139"/>
      <c r="C341" s="140"/>
      <c r="D341" s="139"/>
      <c r="E341" s="144" t="s">
        <v>364</v>
      </c>
      <c r="F341" s="142">
        <f>F99+F109+F125+F129</f>
        <v>11188350</v>
      </c>
      <c r="G341" s="142">
        <f>G99+G109+G125+G129</f>
        <v>10338350</v>
      </c>
    </row>
    <row r="342" spans="1:11" x14ac:dyDescent="0.35">
      <c r="A342" s="37"/>
      <c r="B342" s="139"/>
      <c r="C342" s="140"/>
      <c r="D342" s="139"/>
      <c r="E342" s="144" t="s">
        <v>365</v>
      </c>
      <c r="F342" s="142">
        <f>F113+F140</f>
        <v>650000</v>
      </c>
      <c r="G342" s="142">
        <f>G113+G140</f>
        <v>650000</v>
      </c>
    </row>
    <row r="343" spans="1:11" x14ac:dyDescent="0.35">
      <c r="A343" s="37"/>
      <c r="B343" s="139"/>
      <c r="C343" s="140"/>
      <c r="D343" s="139"/>
      <c r="E343" s="144" t="s">
        <v>366</v>
      </c>
      <c r="F343" s="142">
        <f>F235</f>
        <v>1900</v>
      </c>
      <c r="G343" s="142">
        <f>G235</f>
        <v>8900</v>
      </c>
    </row>
    <row r="344" spans="1:11" x14ac:dyDescent="0.35">
      <c r="A344" s="37"/>
      <c r="B344" s="139"/>
      <c r="C344" s="139"/>
      <c r="D344" s="139"/>
      <c r="E344" s="145" t="s">
        <v>367</v>
      </c>
      <c r="F344" s="142">
        <f>F203</f>
        <v>24104800</v>
      </c>
      <c r="G344" s="142">
        <f>G203</f>
        <v>26063400</v>
      </c>
    </row>
    <row r="345" spans="1:11" x14ac:dyDescent="0.35">
      <c r="A345" s="37"/>
      <c r="B345" s="139"/>
      <c r="C345" s="139"/>
      <c r="D345" s="139"/>
      <c r="E345" s="144" t="s">
        <v>368</v>
      </c>
      <c r="F345" s="142">
        <f>F186</f>
        <v>80000</v>
      </c>
      <c r="G345" s="142">
        <f>G186</f>
        <v>80000</v>
      </c>
      <c r="I345" s="1">
        <v>400</v>
      </c>
      <c r="J345" s="146" t="e">
        <f>#REF!+G348+G350</f>
        <v>#REF!</v>
      </c>
    </row>
    <row r="346" spans="1:11" x14ac:dyDescent="0.35">
      <c r="A346" s="37"/>
      <c r="B346" s="139"/>
      <c r="C346" s="139"/>
      <c r="D346" s="139"/>
      <c r="E346" s="144" t="s">
        <v>369</v>
      </c>
      <c r="F346" s="142">
        <f>F239+F245+F315+F259+F250</f>
        <v>11316400</v>
      </c>
      <c r="G346" s="142">
        <f>G239+G245+G315+G259+G250</f>
        <v>10716400</v>
      </c>
      <c r="K346" s="31">
        <f>G343+G344+G345+G346</f>
        <v>36868700</v>
      </c>
    </row>
    <row r="347" spans="1:11" x14ac:dyDescent="0.35">
      <c r="A347" s="37"/>
      <c r="B347" s="139"/>
      <c r="C347" s="139"/>
      <c r="D347" s="139"/>
      <c r="E347" s="144" t="s">
        <v>370</v>
      </c>
      <c r="F347" s="142">
        <f>F197</f>
        <v>1088200</v>
      </c>
      <c r="G347" s="142">
        <f>G197</f>
        <v>1114000</v>
      </c>
    </row>
    <row r="348" spans="1:11" x14ac:dyDescent="0.35">
      <c r="A348" s="37"/>
      <c r="B348" s="139"/>
      <c r="C348" s="139"/>
      <c r="D348" s="139"/>
      <c r="E348" s="144" t="s">
        <v>371</v>
      </c>
      <c r="F348" s="142">
        <f>F264</f>
        <v>334400</v>
      </c>
      <c r="G348" s="142">
        <f>G264</f>
        <v>315400</v>
      </c>
      <c r="I348" s="1">
        <v>500</v>
      </c>
      <c r="J348" s="31" t="e">
        <f>G353+#REF!+G351</f>
        <v>#REF!</v>
      </c>
    </row>
    <row r="349" spans="1:11" x14ac:dyDescent="0.35">
      <c r="A349" s="37"/>
      <c r="B349" s="139"/>
      <c r="C349" s="139"/>
      <c r="D349" s="139"/>
      <c r="E349" s="144" t="s">
        <v>372</v>
      </c>
      <c r="F349" s="142">
        <f>F266</f>
        <v>0</v>
      </c>
      <c r="G349" s="142">
        <f>G266</f>
        <v>12500000</v>
      </c>
      <c r="J349" s="31"/>
    </row>
    <row r="350" spans="1:11" ht="13.5" customHeight="1" x14ac:dyDescent="0.35">
      <c r="A350" s="37"/>
      <c r="B350" s="139"/>
      <c r="C350" s="139"/>
      <c r="D350" s="139"/>
      <c r="E350" s="144" t="s">
        <v>373</v>
      </c>
      <c r="F350" s="142">
        <f>F306</f>
        <v>100000</v>
      </c>
      <c r="G350" s="142">
        <f>G306</f>
        <v>100000</v>
      </c>
    </row>
    <row r="351" spans="1:11" x14ac:dyDescent="0.35">
      <c r="A351" s="37"/>
      <c r="B351" s="139"/>
      <c r="C351" s="139"/>
      <c r="D351" s="139"/>
      <c r="E351" s="144" t="s">
        <v>374</v>
      </c>
      <c r="F351" s="142">
        <f>F269</f>
        <v>1100000</v>
      </c>
      <c r="G351" s="142">
        <f>G269</f>
        <v>381439100</v>
      </c>
    </row>
    <row r="352" spans="1:11" x14ac:dyDescent="0.35">
      <c r="A352" s="37"/>
      <c r="B352" s="139"/>
      <c r="C352" s="139"/>
      <c r="D352" s="139"/>
      <c r="E352" s="144" t="s">
        <v>375</v>
      </c>
      <c r="F352" s="142">
        <f>F281</f>
        <v>37776500</v>
      </c>
      <c r="G352" s="142">
        <f>G281</f>
        <v>59420800</v>
      </c>
    </row>
    <row r="353" spans="1:11" x14ac:dyDescent="0.35">
      <c r="A353" s="37"/>
      <c r="B353" s="139"/>
      <c r="C353" s="139"/>
      <c r="D353" s="139"/>
      <c r="E353" s="144" t="s">
        <v>376</v>
      </c>
      <c r="F353" s="142">
        <f>F284</f>
        <v>300000</v>
      </c>
      <c r="G353" s="142">
        <f>G284</f>
        <v>300000</v>
      </c>
    </row>
    <row r="354" spans="1:11" x14ac:dyDescent="0.35">
      <c r="A354" s="37"/>
      <c r="B354" s="139"/>
      <c r="C354" s="139"/>
      <c r="D354" s="139"/>
      <c r="E354" s="144" t="s">
        <v>377</v>
      </c>
      <c r="F354" s="142">
        <f>F314</f>
        <v>300000</v>
      </c>
      <c r="G354" s="142">
        <f>G314</f>
        <v>200000</v>
      </c>
    </row>
    <row r="355" spans="1:11" x14ac:dyDescent="0.35">
      <c r="A355" s="37"/>
      <c r="B355" s="139"/>
      <c r="C355" s="139"/>
      <c r="D355" s="139"/>
      <c r="E355" s="144" t="s">
        <v>378</v>
      </c>
      <c r="F355" s="142">
        <f>F344+F343+F345+F346+F347+F354+F348+F350+F351+F352+F353+F338+F339+F340+F342+F341+F336+F335+F334+F337+F333+F332+F331+F330+F329</f>
        <v>429255300</v>
      </c>
      <c r="G355" s="142">
        <f>G344+G343+G345+G346+G347+G354+G348+G350+G351+G352+G353+G338+G339+G340+G342+G341+G336+G335+G334+G337+G333+G332+G331+G330+G329+G349</f>
        <v>858923900</v>
      </c>
      <c r="K355" s="31">
        <f>G329+G330+G331+G332+G333+G334+G335+G336+G337+G338+G339+G340+G341+G342+G343+G344+G345+G346+G347+G348+G350+G351+G352+G353+G354</f>
        <v>846423900</v>
      </c>
    </row>
  </sheetData>
  <mergeCells count="11">
    <mergeCell ref="G7:G12"/>
    <mergeCell ref="B1:G1"/>
    <mergeCell ref="B2:G2"/>
    <mergeCell ref="B3:G3"/>
    <mergeCell ref="A5:G5"/>
    <mergeCell ref="A7:A12"/>
    <mergeCell ref="B7:B12"/>
    <mergeCell ref="C7:C12"/>
    <mergeCell ref="D7:D12"/>
    <mergeCell ref="E7:E12"/>
    <mergeCell ref="F7:F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аап</dc:creator>
  <cp:lastModifiedBy>аап</cp:lastModifiedBy>
  <dcterms:created xsi:type="dcterms:W3CDTF">2020-07-06T07:11:22Z</dcterms:created>
  <dcterms:modified xsi:type="dcterms:W3CDTF">2020-07-06T09:18:32Z</dcterms:modified>
</cp:coreProperties>
</file>